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2\13. ANUARIO_2022\03 Versión final\Tablas\"/>
    </mc:Choice>
  </mc:AlternateContent>
  <bookViews>
    <workbookView xWindow="0" yWindow="0" windowWidth="28800" windowHeight="11148" tabRatio="683" firstSheet="3" activeTab="5"/>
  </bookViews>
  <sheets>
    <sheet name="TráficoVehículos x Región" sheetId="6" r:id="rId1"/>
    <sheet name="IngresoVehículos RegiónAvanzada" sheetId="1" r:id="rId2"/>
    <sheet name="SalidaVehículos RegiónAvanzada" sheetId="2" r:id="rId3"/>
    <sheet name="TráficoCamionesCarga x Región" sheetId="5" r:id="rId4"/>
    <sheet name="IngresoCamionesCarga RegAvanz" sheetId="3" r:id="rId5"/>
    <sheet name="SalidaCamionesCarga RegAvanz" sheetId="4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  <c r="F46" i="4"/>
  <c r="G45" i="4"/>
  <c r="F45" i="4"/>
  <c r="G44" i="4"/>
  <c r="F44" i="4"/>
  <c r="F48" i="4" s="1"/>
  <c r="G42" i="4"/>
  <c r="G43" i="4" s="1"/>
  <c r="F42" i="4"/>
  <c r="G41" i="4"/>
  <c r="F41" i="4"/>
  <c r="F43" i="4" s="1"/>
  <c r="G39" i="4"/>
  <c r="F39" i="4"/>
  <c r="G38" i="4"/>
  <c r="F38" i="4"/>
  <c r="G37" i="4"/>
  <c r="F37" i="4"/>
  <c r="E36" i="4"/>
  <c r="D36" i="4"/>
  <c r="G35" i="4"/>
  <c r="F35" i="4"/>
  <c r="F36" i="4" s="1"/>
  <c r="G33" i="4"/>
  <c r="F33" i="4"/>
  <c r="G32" i="4"/>
  <c r="F32" i="4"/>
  <c r="G30" i="4"/>
  <c r="F30" i="4"/>
  <c r="G29" i="4"/>
  <c r="F29" i="4"/>
  <c r="F31" i="4" s="1"/>
  <c r="G27" i="4"/>
  <c r="G28" i="4" s="1"/>
  <c r="F27" i="4"/>
  <c r="F28" i="4" s="1"/>
  <c r="G26" i="4"/>
  <c r="G25" i="4"/>
  <c r="F25" i="4"/>
  <c r="F26" i="4" s="1"/>
  <c r="G23" i="4"/>
  <c r="G24" i="4" s="1"/>
  <c r="F23" i="4"/>
  <c r="F24" i="4" s="1"/>
  <c r="G21" i="4"/>
  <c r="G22" i="4" s="1"/>
  <c r="F21" i="4"/>
  <c r="F22" i="4" s="1"/>
  <c r="G19" i="4"/>
  <c r="F19" i="4"/>
  <c r="G18" i="4"/>
  <c r="F18" i="4"/>
  <c r="G17" i="4"/>
  <c r="F17" i="4"/>
  <c r="G15" i="4"/>
  <c r="F15" i="4"/>
  <c r="G13" i="4"/>
  <c r="F13" i="4"/>
  <c r="G12" i="4"/>
  <c r="F12" i="4"/>
  <c r="G10" i="4"/>
  <c r="F10" i="4"/>
  <c r="G9" i="4"/>
  <c r="F9" i="4"/>
  <c r="G8" i="4"/>
  <c r="F8" i="4"/>
  <c r="G47" i="3"/>
  <c r="F47" i="3"/>
  <c r="G46" i="3"/>
  <c r="F46" i="3"/>
  <c r="G45" i="3"/>
  <c r="F45" i="3"/>
  <c r="G44" i="3"/>
  <c r="G48" i="3" s="1"/>
  <c r="F44" i="3"/>
  <c r="G42" i="3"/>
  <c r="G43" i="3" s="1"/>
  <c r="F42" i="3"/>
  <c r="G41" i="3"/>
  <c r="F41" i="3"/>
  <c r="G39" i="3"/>
  <c r="F39" i="3"/>
  <c r="G38" i="3"/>
  <c r="F38" i="3"/>
  <c r="G37" i="3"/>
  <c r="F37" i="3"/>
  <c r="G35" i="3"/>
  <c r="G36" i="3" s="1"/>
  <c r="F35" i="3"/>
  <c r="F36" i="3" s="1"/>
  <c r="G33" i="3"/>
  <c r="G34" i="3" s="1"/>
  <c r="F33" i="3"/>
  <c r="F34" i="3" s="1"/>
  <c r="G31" i="3"/>
  <c r="F31" i="3"/>
  <c r="G27" i="3"/>
  <c r="G28" i="3" s="1"/>
  <c r="F27" i="3"/>
  <c r="G25" i="3"/>
  <c r="G26" i="3" s="1"/>
  <c r="F25" i="3"/>
  <c r="F26" i="3" s="1"/>
  <c r="G24" i="3"/>
  <c r="F24" i="3"/>
  <c r="G21" i="3"/>
  <c r="G22" i="3" s="1"/>
  <c r="F21" i="3"/>
  <c r="F22" i="3" s="1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G14" i="3" s="1"/>
  <c r="F12" i="3"/>
  <c r="F14" i="3" s="1"/>
  <c r="G10" i="3"/>
  <c r="F10" i="3"/>
  <c r="G9" i="3"/>
  <c r="F9" i="3"/>
  <c r="G8" i="3"/>
  <c r="F8" i="3"/>
  <c r="H60" i="2"/>
  <c r="G60" i="2"/>
  <c r="H59" i="2"/>
  <c r="G59" i="2"/>
  <c r="H58" i="2"/>
  <c r="G58" i="2"/>
  <c r="H57" i="2"/>
  <c r="G57" i="2"/>
  <c r="H56" i="2"/>
  <c r="G56" i="2"/>
  <c r="H55" i="2"/>
  <c r="G55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3" i="2"/>
  <c r="G43" i="2"/>
  <c r="H42" i="2"/>
  <c r="G42" i="2"/>
  <c r="H41" i="2"/>
  <c r="G41" i="2"/>
  <c r="H40" i="2"/>
  <c r="G40" i="2"/>
  <c r="H39" i="2"/>
  <c r="G39" i="2"/>
  <c r="H37" i="2"/>
  <c r="G37" i="2"/>
  <c r="H36" i="2"/>
  <c r="G36" i="2"/>
  <c r="H34" i="2"/>
  <c r="G34" i="2"/>
  <c r="H33" i="2"/>
  <c r="G33" i="2"/>
  <c r="H32" i="2"/>
  <c r="G32" i="2"/>
  <c r="H30" i="2"/>
  <c r="H31" i="2" s="1"/>
  <c r="G30" i="2"/>
  <c r="G31" i="2" s="1"/>
  <c r="H28" i="2"/>
  <c r="G28" i="2"/>
  <c r="H27" i="2"/>
  <c r="G27" i="2"/>
  <c r="H25" i="2"/>
  <c r="H26" i="2" s="1"/>
  <c r="G25" i="2"/>
  <c r="G26" i="2" s="1"/>
  <c r="H23" i="2"/>
  <c r="H24" i="2" s="1"/>
  <c r="G23" i="2"/>
  <c r="G24" i="2" s="1"/>
  <c r="H21" i="2"/>
  <c r="G21" i="2"/>
  <c r="H20" i="2"/>
  <c r="G20" i="2"/>
  <c r="H18" i="2"/>
  <c r="G18" i="2"/>
  <c r="H17" i="2"/>
  <c r="G17" i="2"/>
  <c r="H16" i="2"/>
  <c r="G16" i="2"/>
  <c r="H15" i="2"/>
  <c r="G15" i="2"/>
  <c r="H14" i="2"/>
  <c r="G14" i="2"/>
  <c r="H12" i="2"/>
  <c r="H13" i="2" s="1"/>
  <c r="G12" i="2"/>
  <c r="G13" i="2" s="1"/>
  <c r="H10" i="2"/>
  <c r="G10" i="2"/>
  <c r="H9" i="2"/>
  <c r="G9" i="2"/>
  <c r="H8" i="2"/>
  <c r="G8" i="2"/>
  <c r="H61" i="1"/>
  <c r="G61" i="1"/>
  <c r="H60" i="1"/>
  <c r="G60" i="1"/>
  <c r="I60" i="1" s="1"/>
  <c r="H59" i="1"/>
  <c r="G59" i="1"/>
  <c r="H58" i="1"/>
  <c r="G58" i="1"/>
  <c r="H57" i="1"/>
  <c r="G57" i="1"/>
  <c r="H56" i="1"/>
  <c r="G56" i="1"/>
  <c r="H54" i="1"/>
  <c r="G54" i="1"/>
  <c r="H53" i="1"/>
  <c r="G53" i="1"/>
  <c r="I53" i="1" s="1"/>
  <c r="H52" i="1"/>
  <c r="G52" i="1"/>
  <c r="H51" i="1"/>
  <c r="G51" i="1"/>
  <c r="H50" i="1"/>
  <c r="I50" i="1" s="1"/>
  <c r="G50" i="1"/>
  <c r="H49" i="1"/>
  <c r="G49" i="1"/>
  <c r="I49" i="1" s="1"/>
  <c r="H48" i="1"/>
  <c r="G48" i="1"/>
  <c r="H47" i="1"/>
  <c r="G47" i="1"/>
  <c r="I47" i="1" s="1"/>
  <c r="K47" i="1" s="1"/>
  <c r="H46" i="1"/>
  <c r="G46" i="1"/>
  <c r="H44" i="1"/>
  <c r="G44" i="1"/>
  <c r="I44" i="1" s="1"/>
  <c r="H43" i="1"/>
  <c r="G43" i="1"/>
  <c r="H42" i="1"/>
  <c r="G42" i="1"/>
  <c r="H41" i="1"/>
  <c r="G41" i="1"/>
  <c r="H40" i="1"/>
  <c r="G40" i="1"/>
  <c r="I40" i="1" s="1"/>
  <c r="K40" i="1" s="1"/>
  <c r="H38" i="1"/>
  <c r="G38" i="1"/>
  <c r="H37" i="1"/>
  <c r="G37" i="1"/>
  <c r="I35" i="1"/>
  <c r="H35" i="1"/>
  <c r="G35" i="1"/>
  <c r="H34" i="1"/>
  <c r="G34" i="1"/>
  <c r="H33" i="1"/>
  <c r="G33" i="1"/>
  <c r="H31" i="1"/>
  <c r="H32" i="1" s="1"/>
  <c r="G31" i="1"/>
  <c r="G32" i="1" s="1"/>
  <c r="H29" i="1"/>
  <c r="G29" i="1"/>
  <c r="I29" i="1" s="1"/>
  <c r="K29" i="1" s="1"/>
  <c r="H28" i="1"/>
  <c r="H30" i="1" s="1"/>
  <c r="G28" i="1"/>
  <c r="H26" i="1"/>
  <c r="H27" i="1" s="1"/>
  <c r="G26" i="1"/>
  <c r="G27" i="1" s="1"/>
  <c r="H24" i="1"/>
  <c r="H25" i="1" s="1"/>
  <c r="G24" i="1"/>
  <c r="G25" i="1" s="1"/>
  <c r="H22" i="1"/>
  <c r="G22" i="1"/>
  <c r="H21" i="1"/>
  <c r="G21" i="1"/>
  <c r="H19" i="1"/>
  <c r="G19" i="1"/>
  <c r="H18" i="1"/>
  <c r="G18" i="1"/>
  <c r="H17" i="1"/>
  <c r="G17" i="1"/>
  <c r="H16" i="1"/>
  <c r="G16" i="1"/>
  <c r="H15" i="1"/>
  <c r="G15" i="1"/>
  <c r="I15" i="1" s="1"/>
  <c r="K15" i="1" s="1"/>
  <c r="H13" i="1"/>
  <c r="G13" i="1"/>
  <c r="H12" i="1"/>
  <c r="G12" i="1"/>
  <c r="H10" i="1"/>
  <c r="G10" i="1"/>
  <c r="H9" i="1"/>
  <c r="H11" i="1" s="1"/>
  <c r="G9" i="1"/>
  <c r="H8" i="1"/>
  <c r="G8" i="1"/>
  <c r="F48" i="3" l="1"/>
  <c r="G40" i="3"/>
  <c r="G11" i="4"/>
  <c r="G40" i="4"/>
  <c r="H14" i="1"/>
  <c r="I13" i="1"/>
  <c r="G45" i="1"/>
  <c r="I54" i="1"/>
  <c r="I59" i="1"/>
  <c r="I10" i="1"/>
  <c r="K10" i="1" s="1"/>
  <c r="G36" i="1"/>
  <c r="I37" i="1"/>
  <c r="H62" i="1"/>
  <c r="I16" i="1"/>
  <c r="G23" i="1"/>
  <c r="I23" i="1" s="1"/>
  <c r="G30" i="1"/>
  <c r="I38" i="1"/>
  <c r="I43" i="1"/>
  <c r="I48" i="1"/>
  <c r="K48" i="1" s="1"/>
  <c r="I57" i="1"/>
  <c r="K57" i="1" s="1"/>
  <c r="I61" i="1"/>
  <c r="F14" i="4"/>
  <c r="G48" i="4"/>
  <c r="G34" i="4"/>
  <c r="F40" i="4"/>
  <c r="G14" i="4"/>
  <c r="F20" i="4"/>
  <c r="G31" i="4"/>
  <c r="G20" i="4"/>
  <c r="F34" i="4"/>
  <c r="G36" i="4"/>
  <c r="F11" i="4"/>
  <c r="G20" i="3"/>
  <c r="G49" i="3" s="1"/>
  <c r="G11" i="3"/>
  <c r="F11" i="3"/>
  <c r="F40" i="3"/>
  <c r="F28" i="3"/>
  <c r="F43" i="3"/>
  <c r="F20" i="3"/>
  <c r="I14" i="2"/>
  <c r="K14" i="2" s="1"/>
  <c r="I16" i="2"/>
  <c r="I17" i="2"/>
  <c r="K17" i="2" s="1"/>
  <c r="I10" i="2"/>
  <c r="K10" i="2" s="1"/>
  <c r="G29" i="2"/>
  <c r="H22" i="2"/>
  <c r="I40" i="2"/>
  <c r="I45" i="2"/>
  <c r="I31" i="2"/>
  <c r="I8" i="2"/>
  <c r="I36" i="2"/>
  <c r="G35" i="2"/>
  <c r="I9" i="2"/>
  <c r="K9" i="2" s="1"/>
  <c r="I47" i="2"/>
  <c r="K47" i="2" s="1"/>
  <c r="G11" i="2"/>
  <c r="I12" i="2"/>
  <c r="K12" i="2" s="1"/>
  <c r="I21" i="2"/>
  <c r="I28" i="2"/>
  <c r="K28" i="2" s="1"/>
  <c r="I34" i="2"/>
  <c r="I48" i="2"/>
  <c r="I52" i="2"/>
  <c r="I57" i="2"/>
  <c r="K57" i="2" s="1"/>
  <c r="I53" i="2"/>
  <c r="G19" i="2"/>
  <c r="I18" i="2"/>
  <c r="I41" i="2"/>
  <c r="K41" i="2" s="1"/>
  <c r="I46" i="2"/>
  <c r="K46" i="2" s="1"/>
  <c r="I50" i="2"/>
  <c r="I59" i="2"/>
  <c r="I15" i="2"/>
  <c r="I20" i="2"/>
  <c r="K20" i="2" s="1"/>
  <c r="H35" i="2"/>
  <c r="I35" i="2" s="1"/>
  <c r="K35" i="2" s="1"/>
  <c r="G22" i="2"/>
  <c r="I27" i="2"/>
  <c r="I51" i="2"/>
  <c r="I13" i="2"/>
  <c r="K13" i="2" s="1"/>
  <c r="I33" i="2"/>
  <c r="K33" i="2" s="1"/>
  <c r="G61" i="2"/>
  <c r="H11" i="2"/>
  <c r="I11" i="2" s="1"/>
  <c r="K11" i="2" s="1"/>
  <c r="I49" i="2"/>
  <c r="H29" i="2"/>
  <c r="H44" i="2"/>
  <c r="I42" i="2"/>
  <c r="K42" i="2" s="1"/>
  <c r="H61" i="2"/>
  <c r="H19" i="2"/>
  <c r="I37" i="2"/>
  <c r="I58" i="2"/>
  <c r="I39" i="2"/>
  <c r="K39" i="2" s="1"/>
  <c r="I43" i="2"/>
  <c r="I56" i="2"/>
  <c r="K56" i="2" s="1"/>
  <c r="I24" i="2"/>
  <c r="G38" i="2"/>
  <c r="G44" i="2"/>
  <c r="H38" i="2"/>
  <c r="G54" i="2"/>
  <c r="I60" i="2"/>
  <c r="I26" i="2"/>
  <c r="H54" i="2"/>
  <c r="I23" i="2"/>
  <c r="I25" i="2"/>
  <c r="I30" i="2"/>
  <c r="I32" i="2"/>
  <c r="I55" i="2"/>
  <c r="I30" i="1"/>
  <c r="K30" i="1" s="1"/>
  <c r="G11" i="1"/>
  <c r="I11" i="1" s="1"/>
  <c r="I17" i="1"/>
  <c r="I18" i="1"/>
  <c r="K18" i="1" s="1"/>
  <c r="I34" i="1"/>
  <c r="K34" i="1" s="1"/>
  <c r="I42" i="1"/>
  <c r="K42" i="1" s="1"/>
  <c r="I58" i="1"/>
  <c r="K58" i="1" s="1"/>
  <c r="I19" i="1"/>
  <c r="K19" i="1" s="1"/>
  <c r="I51" i="1"/>
  <c r="I27" i="1"/>
  <c r="I32" i="1"/>
  <c r="G62" i="1"/>
  <c r="I8" i="1"/>
  <c r="I12" i="1"/>
  <c r="H20" i="1"/>
  <c r="H23" i="1"/>
  <c r="G39" i="1"/>
  <c r="I39" i="1" s="1"/>
  <c r="H45" i="1"/>
  <c r="I52" i="1"/>
  <c r="I41" i="1"/>
  <c r="G55" i="1"/>
  <c r="I22" i="1"/>
  <c r="H36" i="1"/>
  <c r="I36" i="1" s="1"/>
  <c r="K36" i="1" s="1"/>
  <c r="I46" i="1"/>
  <c r="K11" i="1"/>
  <c r="K13" i="1"/>
  <c r="K27" i="1"/>
  <c r="I62" i="1"/>
  <c r="I25" i="1"/>
  <c r="K43" i="1"/>
  <c r="H55" i="1"/>
  <c r="G14" i="1"/>
  <c r="I14" i="1" s="1"/>
  <c r="I24" i="1"/>
  <c r="I26" i="1"/>
  <c r="I31" i="1"/>
  <c r="I33" i="1"/>
  <c r="H39" i="1"/>
  <c r="I21" i="1"/>
  <c r="I28" i="1"/>
  <c r="G20" i="1"/>
  <c r="I9" i="1"/>
  <c r="I56" i="1"/>
  <c r="F49" i="3" l="1"/>
  <c r="I45" i="1"/>
  <c r="K45" i="1" s="1"/>
  <c r="G49" i="4"/>
  <c r="F49" i="4"/>
  <c r="G62" i="2"/>
  <c r="I44" i="2"/>
  <c r="K44" i="2" s="1"/>
  <c r="I29" i="2"/>
  <c r="K29" i="2" s="1"/>
  <c r="I22" i="2"/>
  <c r="K22" i="2" s="1"/>
  <c r="I38" i="2"/>
  <c r="I61" i="2"/>
  <c r="K61" i="2" s="1"/>
  <c r="I19" i="2"/>
  <c r="K19" i="2" s="1"/>
  <c r="I54" i="2"/>
  <c r="K54" i="2" s="1"/>
  <c r="K26" i="2"/>
  <c r="K25" i="2"/>
  <c r="H62" i="2"/>
  <c r="H63" i="1"/>
  <c r="I20" i="1"/>
  <c r="K20" i="1" s="1"/>
  <c r="K14" i="1"/>
  <c r="K21" i="1"/>
  <c r="K9" i="1"/>
  <c r="K62" i="1"/>
  <c r="K26" i="1"/>
  <c r="G63" i="1"/>
  <c r="I55" i="1"/>
  <c r="K23" i="1"/>
  <c r="I63" i="1" l="1"/>
  <c r="K63" i="1" s="1"/>
  <c r="I62" i="2"/>
  <c r="K62" i="2"/>
  <c r="K55" i="1"/>
</calcChain>
</file>

<file path=xl/sharedStrings.xml><?xml version="1.0" encoding="utf-8"?>
<sst xmlns="http://schemas.openxmlformats.org/spreadsheetml/2006/main" count="504" uniqueCount="122">
  <si>
    <t>Avanzada</t>
  </si>
  <si>
    <t>Total</t>
  </si>
  <si>
    <t>Visviri</t>
  </si>
  <si>
    <t>Concordia (Chacalluta)</t>
  </si>
  <si>
    <t>Chungará</t>
  </si>
  <si>
    <t>Colchane</t>
  </si>
  <si>
    <t>Antofagasta</t>
  </si>
  <si>
    <t>Ollagüe</t>
  </si>
  <si>
    <t>San Pedro de Atacama</t>
  </si>
  <si>
    <t>Jama</t>
  </si>
  <si>
    <t>Sico</t>
  </si>
  <si>
    <t>Total Antofagasta</t>
  </si>
  <si>
    <t>San Francisco</t>
  </si>
  <si>
    <t>Pircas Negras</t>
  </si>
  <si>
    <t>Coquimbo</t>
  </si>
  <si>
    <t>Total Coquimbo</t>
  </si>
  <si>
    <t>Vergara (Los Queñes)</t>
  </si>
  <si>
    <t>Pehuenche (El Maule)</t>
  </si>
  <si>
    <t>Icalma</t>
  </si>
  <si>
    <t>Pino Hachado (Liucura)</t>
  </si>
  <si>
    <t>Mamuil Malal (Puesco)</t>
  </si>
  <si>
    <t>Carirriñe</t>
  </si>
  <si>
    <t>Cardenal Samoré (Puyehue)</t>
  </si>
  <si>
    <t>Pérez Rosales (Peulla)</t>
  </si>
  <si>
    <t>Futaleufú</t>
  </si>
  <si>
    <t>Río Encuentro (Alto Palena)</t>
  </si>
  <si>
    <t>Coyhaique Alto</t>
  </si>
  <si>
    <t>Rio Jeinemeni (Chile Chico)</t>
  </si>
  <si>
    <t>Huemules</t>
  </si>
  <si>
    <t>Dorotea</t>
  </si>
  <si>
    <t>Integración Austral (Monte Aymond)</t>
  </si>
  <si>
    <t>San Sebastián</t>
  </si>
  <si>
    <t>Río Bellavista</t>
  </si>
  <si>
    <t>Río Don Guillermo</t>
  </si>
  <si>
    <t>Camiones</t>
  </si>
  <si>
    <t>Carga (T)</t>
  </si>
  <si>
    <t>Hito Cajón</t>
  </si>
  <si>
    <t>Región</t>
  </si>
  <si>
    <t>Arica y Parinacota</t>
  </si>
  <si>
    <t>Atacama</t>
  </si>
  <si>
    <t>Valparaíso</t>
  </si>
  <si>
    <t>El Maule</t>
  </si>
  <si>
    <t>Biobío</t>
  </si>
  <si>
    <t>Los Ríos</t>
  </si>
  <si>
    <t>La Araucanía</t>
  </si>
  <si>
    <t>Los Lagos</t>
  </si>
  <si>
    <t>Magallanes y de la Antártica Chilena</t>
  </si>
  <si>
    <t>Tarapacá</t>
  </si>
  <si>
    <t>Total Arica y Parinacota</t>
  </si>
  <si>
    <t>Total Tarapacá</t>
  </si>
  <si>
    <t>Total Atacama</t>
  </si>
  <si>
    <t>Total Valparaíso</t>
  </si>
  <si>
    <t>Total El Maule</t>
  </si>
  <si>
    <t>Total Biobío</t>
  </si>
  <si>
    <t>Total La Araucanía</t>
  </si>
  <si>
    <t>Total Los Ríos</t>
  </si>
  <si>
    <t>Total Los Lagos</t>
  </si>
  <si>
    <t>Total Magallanes y de la Antártica Chilena</t>
  </si>
  <si>
    <t>Arica y Parinocota</t>
  </si>
  <si>
    <t xml:space="preserve">La Araucanía </t>
  </si>
  <si>
    <t>El  Maule</t>
  </si>
  <si>
    <t>Total Ingreso de vehículos</t>
  </si>
  <si>
    <t>Total Salida de vehículos</t>
  </si>
  <si>
    <t>Total Ingreso de camiones y carga</t>
  </si>
  <si>
    <t>Total Salida de camiones y carga</t>
  </si>
  <si>
    <t>Vehículos 2021</t>
  </si>
  <si>
    <t>Cancosa</t>
  </si>
  <si>
    <t>Copahue</t>
  </si>
  <si>
    <t>-</t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</si>
  <si>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</si>
  <si>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(2)</t>
    </r>
  </si>
  <si>
    <r>
      <t>(1)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</si>
  <si>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t xml:space="preserve">(2) </t>
    </r>
    <r>
      <rPr>
        <sz val="7"/>
        <color theme="1"/>
        <rFont val="Calibri Light"/>
        <family val="2"/>
      </rPr>
      <t>Buses o vehículos de pasajeros.</t>
    </r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</si>
  <si>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(2)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</si>
  <si>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(3)</t>
    </r>
  </si>
  <si>
    <r>
      <t>Río Manso (El León)</t>
    </r>
    <r>
      <rPr>
        <vertAlign val="superscript"/>
        <sz val="9"/>
        <rFont val="Calibri Light"/>
        <family val="2"/>
        <scheme val="major"/>
      </rPr>
      <t>(1)</t>
    </r>
  </si>
  <si>
    <r>
      <t>Ibáñez Pallavicini</t>
    </r>
    <r>
      <rPr>
        <vertAlign val="superscript"/>
        <sz val="9"/>
        <rFont val="Calibri Light"/>
        <family val="2"/>
        <scheme val="major"/>
      </rPr>
      <t>(1)</t>
    </r>
  </si>
  <si>
    <r>
      <t>Roballos (Backer)</t>
    </r>
    <r>
      <rPr>
        <vertAlign val="superscript"/>
        <sz val="9"/>
        <rFont val="Calibri Light"/>
        <family val="2"/>
        <scheme val="major"/>
      </rPr>
      <t>(1)</t>
    </r>
  </si>
  <si>
    <r>
      <t>Pampa Alta</t>
    </r>
    <r>
      <rPr>
        <vertAlign val="superscript"/>
        <sz val="9"/>
        <rFont val="Calibri Light"/>
        <family val="2"/>
        <scheme val="major"/>
      </rPr>
      <t>(1)</t>
    </r>
  </si>
  <si>
    <r>
      <t>Triana</t>
    </r>
    <r>
      <rPr>
        <vertAlign val="superscript"/>
        <sz val="9"/>
        <rFont val="Calibri Light"/>
        <family val="2"/>
        <scheme val="major"/>
      </rPr>
      <t>(1)</t>
    </r>
  </si>
  <si>
    <t>(Cantidad de vehículos)</t>
  </si>
  <si>
    <t>(Cantidad de camiones - Toneladas de carga)</t>
  </si>
  <si>
    <t>INGRESO Y SALIDA</t>
  </si>
  <si>
    <r>
      <t xml:space="preserve">(3) </t>
    </r>
    <r>
      <rPr>
        <sz val="7"/>
        <color theme="1"/>
        <rFont val="Calibri Light"/>
        <family val="2"/>
      </rPr>
      <t>Buses o vehículos de pasajeros.</t>
    </r>
  </si>
  <si>
    <r>
      <t>(2)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</si>
  <si>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Vehículos, Servicio Nacional de Aduanas.</t>
    </r>
  </si>
  <si>
    <r>
      <t xml:space="preserve">(3) </t>
    </r>
    <r>
      <rPr>
        <sz val="7"/>
        <color theme="1"/>
        <rFont val="Calibri Light"/>
        <family val="2"/>
        <scheme val="major"/>
      </rPr>
      <t>Buses o vehículos de pasajeros.</t>
    </r>
  </si>
  <si>
    <r>
      <t>(2)</t>
    </r>
    <r>
      <rPr>
        <sz val="7"/>
        <color theme="1"/>
        <rFont val="Calibri Light"/>
        <family val="2"/>
        <scheme val="major"/>
      </rPr>
      <t xml:space="preserve"> La categoría de automóviles corresponde a aquellos vehículos particulares tales como autos, jeep y demás vehículos livianos para el transporte de personas.</t>
    </r>
  </si>
  <si>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Toneladas.</t>
    </r>
  </si>
  <si>
    <t xml:space="preserve">Total Tráfico terrestre </t>
  </si>
  <si>
    <t>Total Tráfico terrestre</t>
  </si>
  <si>
    <t>Aysén del General C. Ibáñez del Campo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</si>
  <si>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Registro de Operaciones de Transporte Terrestre (SIROTE) y Síntesis Mensual de Tráfico Terrestre, Servicio Nacional de Aduanas.</t>
    </r>
  </si>
  <si>
    <t>Total Aysén del General C. Ibáñez del Campo</t>
  </si>
  <si>
    <t>TRÁFICO TERRESTRE NACIONAL DE VEHÍCULOS POR REGIÓN 2021-2022</t>
  </si>
  <si>
    <t>Vehículos 2022</t>
  </si>
  <si>
    <t>Participación Vehículos 2022</t>
  </si>
  <si>
    <t>Variación Vehículos 2022/2021</t>
  </si>
  <si>
    <t>Variación Automóviles 2022/2021</t>
  </si>
  <si>
    <t>Variación Buses 2022/2021</t>
  </si>
  <si>
    <t>INGRESO DE VEHÍCULOS POR REGIÓN Y AVANZADA FRONTERIZA 2021-2022</t>
  </si>
  <si>
    <t>Agua Negra (Rivadavia)</t>
  </si>
  <si>
    <t>Cristo Redentor (Los Libertadores)</t>
  </si>
  <si>
    <t>Pichachén (Antuco)</t>
  </si>
  <si>
    <t>Río Jeinemeni (Chile Chico)</t>
  </si>
  <si>
    <r>
      <t>Río Frías (Appeleg)</t>
    </r>
    <r>
      <rPr>
        <vertAlign val="superscript"/>
        <sz val="9"/>
        <rFont val="Calibri Light"/>
        <family val="2"/>
        <scheme val="major"/>
      </rPr>
      <t>(1)</t>
    </r>
  </si>
  <si>
    <r>
      <t>Las Pampas (Lago Verde)</t>
    </r>
    <r>
      <rPr>
        <vertAlign val="superscript"/>
        <sz val="9"/>
        <rFont val="Calibri Light"/>
        <family val="2"/>
        <scheme val="major"/>
      </rPr>
      <t>(1)</t>
    </r>
  </si>
  <si>
    <t>Laurita (Casas Viejas)</t>
  </si>
  <si>
    <t>SALIDA DE VEHÍCULOS POR REGIÓN Y AVANZADA FRONTERIZA 2021-2022</t>
  </si>
  <si>
    <t>Variación Vehículos 2022 /2021</t>
  </si>
  <si>
    <t>TRÁFICO TERRESTRE NACIONAL DE CAMIONES Y CARGA POR REGIÓN 2021-2022</t>
  </si>
  <si>
    <t>Participación Camiones 2022</t>
  </si>
  <si>
    <t>Variación Camiones 2022/2021</t>
  </si>
  <si>
    <t>Participación Carga 2022</t>
  </si>
  <si>
    <t>Variación Carga 2022/2021</t>
  </si>
  <si>
    <t>INGRESO DE CAMIONES Y CARGA POR REGIÓN Y AVANZADA FRONTERIZA 2021-2022</t>
  </si>
  <si>
    <t>SALIDA DE CAMIONES Y CARGA POR REGIÓN Y AVANZADA FRONTERIZA 2021-2022</t>
  </si>
  <si>
    <t>La Araucania</t>
  </si>
  <si>
    <r>
      <rPr>
        <b/>
        <sz val="7"/>
        <rFont val="Calibri Light"/>
        <family val="2"/>
        <scheme val="major"/>
      </rPr>
      <t>Nota:</t>
    </r>
    <r>
      <rPr>
        <sz val="7"/>
        <rFont val="Calibri Light"/>
        <family val="2"/>
        <scheme val="major"/>
      </rPr>
      <t xml:space="preserve"> Los datos de carga (T) son presentados sin decimales, no obstante para la suma del total nacional han sido considerados.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</si>
  <si>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Paso controlado por carabineros.</t>
    </r>
  </si>
  <si>
    <t>Hua hum (Panguipulli)</t>
  </si>
  <si>
    <t>Hua Hum (Panguipulli)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</si>
</sst>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 Light"/>
      <family val="2"/>
    </font>
    <font>
      <sz val="10"/>
      <name val="Arial"/>
      <family val="2"/>
    </font>
    <font>
      <b/>
      <sz val="11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9" fillId="2" borderId="0" xfId="0" applyFont="1" applyFill="1"/>
    <xf numFmtId="165" fontId="9" fillId="2" borderId="0" xfId="6" applyNumberFormat="1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/>
    <xf numFmtId="3" fontId="10" fillId="2" borderId="0" xfId="0" applyNumberFormat="1" applyFont="1" applyFill="1" applyAlignment="1"/>
    <xf numFmtId="0" fontId="5" fillId="2" borderId="0" xfId="0" applyFont="1" applyFill="1" applyAlignment="1"/>
    <xf numFmtId="0" fontId="8" fillId="2" borderId="0" xfId="0" applyFont="1" applyFill="1" applyAlignment="1"/>
    <xf numFmtId="0" fontId="10" fillId="2" borderId="0" xfId="4" applyFont="1" applyFill="1" applyAlignment="1"/>
    <xf numFmtId="3" fontId="10" fillId="2" borderId="0" xfId="4" applyNumberFormat="1" applyFont="1" applyFill="1" applyAlignment="1"/>
    <xf numFmtId="0" fontId="9" fillId="2" borderId="0" xfId="0" applyFont="1" applyFill="1" applyAlignment="1"/>
    <xf numFmtId="0" fontId="5" fillId="2" borderId="0" xfId="0" applyFont="1" applyFill="1"/>
    <xf numFmtId="0" fontId="10" fillId="2" borderId="0" xfId="0" applyFont="1" applyFill="1"/>
    <xf numFmtId="0" fontId="8" fillId="2" borderId="0" xfId="0" applyFont="1" applyFill="1"/>
    <xf numFmtId="3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/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3" fontId="19" fillId="2" borderId="1" xfId="2" applyNumberFormat="1" applyFont="1" applyFill="1" applyBorder="1" applyAlignment="1">
      <alignment horizontal="right" vertical="center"/>
    </xf>
    <xf numFmtId="3" fontId="19" fillId="5" borderId="1" xfId="2" applyNumberFormat="1" applyFont="1" applyFill="1" applyBorder="1" applyAlignment="1">
      <alignment horizontal="right" vertical="center"/>
    </xf>
    <xf numFmtId="164" fontId="19" fillId="2" borderId="1" xfId="2" applyNumberFormat="1" applyFont="1" applyFill="1" applyBorder="1" applyAlignment="1">
      <alignment horizontal="right" vertical="center"/>
    </xf>
    <xf numFmtId="164" fontId="19" fillId="2" borderId="1" xfId="1" applyNumberFormat="1" applyFont="1" applyFill="1" applyBorder="1" applyAlignment="1">
      <alignment horizontal="right" vertical="center"/>
    </xf>
    <xf numFmtId="3" fontId="17" fillId="4" borderId="1" xfId="2" applyNumberFormat="1" applyFont="1" applyFill="1" applyBorder="1" applyAlignment="1">
      <alignment horizontal="right" vertical="center"/>
    </xf>
    <xf numFmtId="164" fontId="17" fillId="4" borderId="1" xfId="2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vertical="center"/>
    </xf>
    <xf numFmtId="3" fontId="17" fillId="3" borderId="1" xfId="2" applyNumberFormat="1" applyFont="1" applyFill="1" applyBorder="1" applyAlignment="1">
      <alignment horizontal="right" vertical="center"/>
    </xf>
    <xf numFmtId="164" fontId="17" fillId="3" borderId="1" xfId="2" applyNumberFormat="1" applyFont="1" applyFill="1" applyBorder="1" applyAlignment="1">
      <alignment horizontal="right" vertical="center"/>
    </xf>
    <xf numFmtId="3" fontId="17" fillId="5" borderId="1" xfId="2" applyNumberFormat="1" applyFont="1" applyFill="1" applyBorder="1" applyAlignment="1">
      <alignment horizontal="right" vertical="center"/>
    </xf>
    <xf numFmtId="164" fontId="17" fillId="2" borderId="1" xfId="2" applyNumberFormat="1" applyFont="1" applyFill="1" applyBorder="1" applyAlignment="1">
      <alignment horizontal="right" vertical="center"/>
    </xf>
    <xf numFmtId="0" fontId="17" fillId="2" borderId="13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1" fillId="2" borderId="0" xfId="0" applyFont="1" applyFill="1" applyAlignment="1"/>
    <xf numFmtId="0" fontId="16" fillId="2" borderId="0" xfId="0" applyFont="1" applyFill="1" applyAlignment="1">
      <alignment horizontal="left"/>
    </xf>
    <xf numFmtId="3" fontId="19" fillId="2" borderId="1" xfId="2" applyNumberFormat="1" applyFont="1" applyFill="1" applyBorder="1" applyAlignment="1">
      <alignment horizontal="right" vertical="center" wrapText="1"/>
    </xf>
    <xf numFmtId="164" fontId="19" fillId="2" borderId="1" xfId="2" applyNumberFormat="1" applyFont="1" applyFill="1" applyBorder="1" applyAlignment="1">
      <alignment horizontal="right" vertical="center" wrapText="1"/>
    </xf>
    <xf numFmtId="164" fontId="19" fillId="2" borderId="1" xfId="2" applyNumberFormat="1" applyFont="1" applyFill="1" applyBorder="1" applyAlignment="1">
      <alignment vertical="center" wrapText="1"/>
    </xf>
    <xf numFmtId="0" fontId="17" fillId="4" borderId="1" xfId="2" applyFont="1" applyFill="1" applyBorder="1" applyAlignment="1">
      <alignment vertical="center" wrapText="1"/>
    </xf>
    <xf numFmtId="3" fontId="17" fillId="4" borderId="1" xfId="2" applyNumberFormat="1" applyFont="1" applyFill="1" applyBorder="1" applyAlignment="1">
      <alignment horizontal="right" vertical="center" wrapText="1"/>
    </xf>
    <xf numFmtId="164" fontId="17" fillId="4" borderId="1" xfId="2" applyNumberFormat="1" applyFont="1" applyFill="1" applyBorder="1" applyAlignment="1">
      <alignment horizontal="right" vertical="center" wrapText="1"/>
    </xf>
    <xf numFmtId="164" fontId="17" fillId="4" borderId="1" xfId="2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164" fontId="19" fillId="2" borderId="1" xfId="1" applyNumberFormat="1" applyFont="1" applyFill="1" applyBorder="1" applyAlignment="1">
      <alignment horizontal="right" vertical="center" wrapText="1"/>
    </xf>
    <xf numFmtId="164" fontId="17" fillId="3" borderId="1" xfId="2" applyNumberFormat="1" applyFont="1" applyFill="1" applyBorder="1" applyAlignment="1">
      <alignment horizontal="right" vertical="center" wrapText="1"/>
    </xf>
    <xf numFmtId="0" fontId="19" fillId="2" borderId="1" xfId="2" applyFont="1" applyFill="1" applyBorder="1" applyAlignment="1">
      <alignment horizontal="left" vertical="center" wrapText="1"/>
    </xf>
    <xf numFmtId="164" fontId="19" fillId="3" borderId="1" xfId="2" applyNumberFormat="1" applyFont="1" applyFill="1" applyBorder="1" applyAlignment="1">
      <alignment horizontal="right" vertical="center"/>
    </xf>
    <xf numFmtId="0" fontId="19" fillId="2" borderId="5" xfId="2" applyFont="1" applyFill="1" applyBorder="1" applyAlignment="1">
      <alignment horizontal="left" vertical="center"/>
    </xf>
    <xf numFmtId="0" fontId="19" fillId="2" borderId="7" xfId="2" applyFont="1" applyFill="1" applyBorder="1" applyAlignment="1">
      <alignment vertical="center"/>
    </xf>
    <xf numFmtId="0" fontId="19" fillId="2" borderId="1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/>
    </xf>
    <xf numFmtId="164" fontId="19" fillId="2" borderId="1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7" fillId="4" borderId="2" xfId="2" applyNumberFormat="1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>
      <alignment horizontal="center" vertical="center"/>
    </xf>
    <xf numFmtId="0" fontId="17" fillId="4" borderId="4" xfId="2" applyNumberFormat="1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left" vertical="center"/>
    </xf>
    <xf numFmtId="0" fontId="19" fillId="2" borderId="4" xfId="2" applyFont="1" applyFill="1" applyBorder="1" applyAlignment="1">
      <alignment horizontal="left" vertical="center"/>
    </xf>
    <xf numFmtId="0" fontId="17" fillId="3" borderId="5" xfId="2" applyNumberFormat="1" applyFont="1" applyFill="1" applyBorder="1" applyAlignment="1">
      <alignment horizontal="center" vertical="center" wrapText="1"/>
    </xf>
    <xf numFmtId="0" fontId="17" fillId="3" borderId="7" xfId="2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left" vertical="center"/>
    </xf>
    <xf numFmtId="0" fontId="17" fillId="4" borderId="2" xfId="2" applyFont="1" applyFill="1" applyBorder="1" applyAlignment="1">
      <alignment horizontal="left" vertical="center"/>
    </xf>
    <xf numFmtId="0" fontId="17" fillId="4" borderId="4" xfId="2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7" fillId="4" borderId="11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4" borderId="12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0" fontId="17" fillId="4" borderId="14" xfId="2" applyFont="1" applyFill="1" applyBorder="1" applyAlignment="1">
      <alignment horizontal="center" vertical="center"/>
    </xf>
    <xf numFmtId="164" fontId="17" fillId="4" borderId="5" xfId="2" applyNumberFormat="1" applyFont="1" applyFill="1" applyBorder="1" applyAlignment="1">
      <alignment horizontal="center" vertical="center" wrapText="1"/>
    </xf>
    <xf numFmtId="164" fontId="17" fillId="4" borderId="6" xfId="2" applyNumberFormat="1" applyFont="1" applyFill="1" applyBorder="1" applyAlignment="1">
      <alignment horizontal="center" vertical="center" wrapText="1"/>
    </xf>
    <xf numFmtId="164" fontId="17" fillId="4" borderId="7" xfId="2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7" fillId="3" borderId="1" xfId="2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3" borderId="1" xfId="2" applyNumberFormat="1" applyFont="1" applyFill="1" applyBorder="1" applyAlignment="1">
      <alignment horizontal="center" vertical="center" wrapText="1"/>
    </xf>
    <xf numFmtId="0" fontId="17" fillId="3" borderId="5" xfId="2" applyNumberFormat="1" applyFont="1" applyFill="1" applyBorder="1" applyAlignment="1">
      <alignment horizontal="center" vertical="center"/>
    </xf>
    <xf numFmtId="0" fontId="17" fillId="3" borderId="7" xfId="2" applyNumberFormat="1" applyFont="1" applyFill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/>
    </xf>
    <xf numFmtId="0" fontId="17" fillId="4" borderId="6" xfId="2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7" fillId="2" borderId="5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left"/>
    </xf>
    <xf numFmtId="164" fontId="17" fillId="4" borderId="1" xfId="2" applyNumberFormat="1" applyFont="1" applyFill="1" applyBorder="1" applyAlignment="1">
      <alignment horizontal="center" vertical="center" wrapText="1"/>
    </xf>
    <xf numFmtId="3" fontId="17" fillId="3" borderId="1" xfId="2" applyNumberFormat="1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7" fillId="4" borderId="1" xfId="2" applyFont="1" applyFill="1" applyBorder="1" applyAlignment="1">
      <alignment horizontal="left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/>
    </xf>
    <xf numFmtId="0" fontId="17" fillId="3" borderId="4" xfId="2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7" fillId="3" borderId="4" xfId="2" applyFont="1" applyFill="1" applyBorder="1" applyAlignment="1">
      <alignment horizontal="left" vertical="center"/>
    </xf>
    <xf numFmtId="0" fontId="23" fillId="0" borderId="7" xfId="0" applyFont="1" applyBorder="1" applyAlignment="1">
      <alignment vertical="center"/>
    </xf>
    <xf numFmtId="3" fontId="17" fillId="3" borderId="1" xfId="2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/>
    </xf>
    <xf numFmtId="0" fontId="17" fillId="4" borderId="1" xfId="2" applyNumberFormat="1" applyFont="1" applyFill="1" applyBorder="1" applyAlignment="1">
      <alignment horizontal="center" vertical="center"/>
    </xf>
  </cellXfs>
  <cellStyles count="7">
    <cellStyle name="Millares" xfId="6" builtinId="3"/>
    <cellStyle name="Normal" xfId="0" builtinId="0"/>
    <cellStyle name="Normal 2" xfId="4"/>
    <cellStyle name="Normal 2 2" xfId="2"/>
    <cellStyle name="Normal 2 3" xfId="5"/>
    <cellStyle name="Normal 6" xfId="3"/>
    <cellStyle name="Porcentaje" xfId="1" builtinId="5"/>
  </cellStyles>
  <dxfs count="0"/>
  <tableStyles count="0" defaultTableStyle="TableStyleMedium2" defaultPivotStyle="PivotStyleLight16"/>
  <colors>
    <mruColors>
      <color rgb="FF82B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ESTUDIOS\TRAFICO%20TERRESTRE\A&#241;o%202022\3.%20Cuadros%20Compendio\Trafico%20terrestre%20compendio_0112_2022_final_an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_0112_2022"/>
      <sheetName val="salida_0112_2022"/>
    </sheetNames>
    <sheetDataSet>
      <sheetData sheetId="0" refreshError="1">
        <row r="4">
          <cell r="C4" t="str">
            <v>Visviri</v>
          </cell>
          <cell r="D4">
            <v>137</v>
          </cell>
          <cell r="E4">
            <v>1</v>
          </cell>
          <cell r="F4">
            <v>8</v>
          </cell>
          <cell r="G4">
            <v>3.95</v>
          </cell>
        </row>
        <row r="5">
          <cell r="C5" t="str">
            <v>Concordia (Chacalluta)</v>
          </cell>
          <cell r="D5">
            <v>140992</v>
          </cell>
          <cell r="E5">
            <v>78875</v>
          </cell>
          <cell r="F5">
            <v>51115</v>
          </cell>
          <cell r="G5">
            <v>579827.10357000004</v>
          </cell>
        </row>
        <row r="6">
          <cell r="C6" t="str">
            <v>Chungará</v>
          </cell>
          <cell r="D6">
            <v>4026</v>
          </cell>
          <cell r="E6">
            <v>2361</v>
          </cell>
          <cell r="F6">
            <v>87207</v>
          </cell>
          <cell r="G6">
            <v>1386407.5416499993</v>
          </cell>
        </row>
        <row r="7">
          <cell r="D7">
            <v>145155</v>
          </cell>
          <cell r="E7">
            <v>81237</v>
          </cell>
          <cell r="F7">
            <v>138330</v>
          </cell>
          <cell r="G7">
            <v>1966238.5952199993</v>
          </cell>
        </row>
        <row r="8">
          <cell r="C8" t="str">
            <v>Cancosa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</row>
        <row r="9">
          <cell r="C9" t="str">
            <v>Colchane</v>
          </cell>
          <cell r="D9">
            <v>4943</v>
          </cell>
          <cell r="E9">
            <v>2209</v>
          </cell>
          <cell r="F9">
            <v>31927</v>
          </cell>
          <cell r="G9">
            <v>316998.12742000015</v>
          </cell>
        </row>
        <row r="10">
          <cell r="D10">
            <v>4943</v>
          </cell>
          <cell r="E10">
            <v>2209</v>
          </cell>
          <cell r="F10">
            <v>31928</v>
          </cell>
          <cell r="G10">
            <v>316998.12742000015</v>
          </cell>
        </row>
        <row r="11">
          <cell r="C11" t="str">
            <v>Ollagüe</v>
          </cell>
          <cell r="D11">
            <v>2383</v>
          </cell>
          <cell r="E11">
            <v>291</v>
          </cell>
          <cell r="F11">
            <v>17409</v>
          </cell>
          <cell r="G11">
            <v>260625.76285999999</v>
          </cell>
        </row>
        <row r="12">
          <cell r="C12" t="str">
            <v>San Pedro de Atacama</v>
          </cell>
          <cell r="D12">
            <v>11</v>
          </cell>
          <cell r="E12">
            <v>0</v>
          </cell>
          <cell r="F12">
            <v>767</v>
          </cell>
          <cell r="G12">
            <v>3468.703</v>
          </cell>
        </row>
        <row r="13">
          <cell r="C13" t="str">
            <v>Hito Cajón</v>
          </cell>
          <cell r="D13">
            <v>203</v>
          </cell>
          <cell r="E13">
            <v>2</v>
          </cell>
          <cell r="F13">
            <v>0</v>
          </cell>
          <cell r="G13">
            <v>0</v>
          </cell>
        </row>
        <row r="14">
          <cell r="C14" t="str">
            <v>Jama</v>
          </cell>
          <cell r="D14">
            <v>7304</v>
          </cell>
          <cell r="E14">
            <v>321</v>
          </cell>
          <cell r="F14">
            <v>18330</v>
          </cell>
          <cell r="G14">
            <v>246635.07806</v>
          </cell>
        </row>
        <row r="15">
          <cell r="C15" t="str">
            <v>Sico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9901</v>
          </cell>
          <cell r="E16">
            <v>614</v>
          </cell>
          <cell r="F16">
            <v>36506</v>
          </cell>
          <cell r="G16">
            <v>510729.54391999997</v>
          </cell>
        </row>
        <row r="17">
          <cell r="C17" t="str">
            <v>San Francisco</v>
          </cell>
          <cell r="D17">
            <v>32</v>
          </cell>
          <cell r="E17">
            <v>8</v>
          </cell>
          <cell r="F17">
            <v>2</v>
          </cell>
          <cell r="G17">
            <v>56.14</v>
          </cell>
        </row>
        <row r="18">
          <cell r="C18" t="str">
            <v>Pircas Negras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32</v>
          </cell>
          <cell r="E19">
            <v>8</v>
          </cell>
          <cell r="F19">
            <v>2</v>
          </cell>
          <cell r="G19">
            <v>56.14</v>
          </cell>
        </row>
        <row r="20">
          <cell r="C20" t="str">
            <v>Agua Negra (Rivadavia)</v>
          </cell>
          <cell r="D20">
            <v>1957</v>
          </cell>
          <cell r="E20">
            <v>2</v>
          </cell>
          <cell r="F20">
            <v>0</v>
          </cell>
          <cell r="G20">
            <v>0</v>
          </cell>
        </row>
        <row r="21">
          <cell r="D21">
            <v>1957</v>
          </cell>
          <cell r="E21">
            <v>2</v>
          </cell>
          <cell r="F21">
            <v>0</v>
          </cell>
          <cell r="G21">
            <v>0</v>
          </cell>
        </row>
        <row r="22">
          <cell r="C22" t="str">
            <v>Cristo Redentor (Los Libertadores)</v>
          </cell>
          <cell r="D22">
            <v>103570</v>
          </cell>
          <cell r="E22">
            <v>4061</v>
          </cell>
          <cell r="F22">
            <v>230101</v>
          </cell>
          <cell r="G22">
            <v>5183522.5480099991</v>
          </cell>
        </row>
        <row r="23">
          <cell r="D23">
            <v>103570</v>
          </cell>
          <cell r="E23">
            <v>4061</v>
          </cell>
          <cell r="F23">
            <v>230101</v>
          </cell>
          <cell r="G23">
            <v>5183522.5480099991</v>
          </cell>
        </row>
        <row r="24">
          <cell r="C24" t="str">
            <v>Vergara (Los Queñes)</v>
          </cell>
          <cell r="D24">
            <v>86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Pehuenche (El Maule)</v>
          </cell>
          <cell r="D25">
            <v>3726</v>
          </cell>
          <cell r="E25">
            <v>28</v>
          </cell>
          <cell r="F25">
            <v>281</v>
          </cell>
          <cell r="G25">
            <v>2271.5390000000002</v>
          </cell>
        </row>
        <row r="26">
          <cell r="C26" t="str">
            <v>Copahue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Pichachén (Antuco)</v>
          </cell>
          <cell r="D27">
            <v>139</v>
          </cell>
          <cell r="E27">
            <v>1</v>
          </cell>
          <cell r="F27">
            <v>0</v>
          </cell>
          <cell r="G27">
            <v>0</v>
          </cell>
        </row>
        <row r="28">
          <cell r="C28" t="str">
            <v>Icalma</v>
          </cell>
          <cell r="D28">
            <v>4531</v>
          </cell>
          <cell r="E28">
            <v>1</v>
          </cell>
          <cell r="F28">
            <v>0</v>
          </cell>
          <cell r="G28">
            <v>0</v>
          </cell>
        </row>
        <row r="29">
          <cell r="C29" t="str">
            <v>Pino Hachado (Liucura)</v>
          </cell>
          <cell r="D29">
            <v>15692</v>
          </cell>
          <cell r="E29">
            <v>447</v>
          </cell>
          <cell r="F29">
            <v>20793</v>
          </cell>
          <cell r="G29">
            <v>518730.76695000014</v>
          </cell>
        </row>
        <row r="30">
          <cell r="C30" t="str">
            <v>Mamuil Malal (Puesco)</v>
          </cell>
          <cell r="D30">
            <v>17070</v>
          </cell>
          <cell r="E30">
            <v>238</v>
          </cell>
          <cell r="F30">
            <v>0</v>
          </cell>
          <cell r="G30">
            <v>0</v>
          </cell>
        </row>
        <row r="31">
          <cell r="D31">
            <v>41244</v>
          </cell>
          <cell r="E31">
            <v>715</v>
          </cell>
          <cell r="F31">
            <v>21074</v>
          </cell>
          <cell r="G31">
            <v>521002.30595000013</v>
          </cell>
        </row>
        <row r="32">
          <cell r="C32" t="str">
            <v>Carirriñe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Hua hum (Panquipulli)</v>
          </cell>
          <cell r="D33">
            <v>2913</v>
          </cell>
          <cell r="E33">
            <v>12</v>
          </cell>
          <cell r="F33">
            <v>0</v>
          </cell>
          <cell r="G33">
            <v>0</v>
          </cell>
        </row>
        <row r="34">
          <cell r="C34" t="str">
            <v>Cardenal Samoré (Puyehue)</v>
          </cell>
          <cell r="D34">
            <v>40465</v>
          </cell>
          <cell r="E34">
            <v>1032</v>
          </cell>
          <cell r="F34">
            <v>15678</v>
          </cell>
          <cell r="G34">
            <v>156047.8347199999</v>
          </cell>
        </row>
        <row r="35">
          <cell r="D35">
            <v>43378</v>
          </cell>
          <cell r="E35">
            <v>1044</v>
          </cell>
          <cell r="F35">
            <v>15678</v>
          </cell>
          <cell r="G35">
            <v>156047.8347199999</v>
          </cell>
        </row>
        <row r="36">
          <cell r="C36" t="str">
            <v>Pérez Rosales (Peulla)</v>
          </cell>
          <cell r="D36">
            <v>4</v>
          </cell>
          <cell r="E36">
            <v>339</v>
          </cell>
          <cell r="F36">
            <v>0</v>
          </cell>
          <cell r="G36">
            <v>0</v>
          </cell>
        </row>
        <row r="37">
          <cell r="C37" t="str">
            <v>Futaleufú</v>
          </cell>
          <cell r="D37">
            <v>14209</v>
          </cell>
          <cell r="E37">
            <v>35</v>
          </cell>
          <cell r="F37">
            <v>1</v>
          </cell>
          <cell r="G37">
            <v>0</v>
          </cell>
        </row>
        <row r="38">
          <cell r="C38" t="str">
            <v>Río Encuentro (Alto Palena)</v>
          </cell>
          <cell r="D38">
            <v>2487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Río Manso (El León)(1)</v>
          </cell>
          <cell r="D39">
            <v>0</v>
          </cell>
          <cell r="E39">
            <v>2</v>
          </cell>
          <cell r="F39">
            <v>1</v>
          </cell>
          <cell r="G39">
            <v>5.93</v>
          </cell>
        </row>
        <row r="40">
          <cell r="D40">
            <v>16700</v>
          </cell>
          <cell r="E40">
            <v>376</v>
          </cell>
          <cell r="F40">
            <v>2</v>
          </cell>
          <cell r="G40">
            <v>5.93</v>
          </cell>
        </row>
        <row r="41">
          <cell r="C41" t="str">
            <v>Coyhaique Alto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Río Jeinemeni (Chile Chico)</v>
          </cell>
          <cell r="D42">
            <v>18760</v>
          </cell>
          <cell r="E42">
            <v>248</v>
          </cell>
          <cell r="F42">
            <v>702</v>
          </cell>
          <cell r="G42">
            <v>10780.314</v>
          </cell>
        </row>
        <row r="43">
          <cell r="C43" t="str">
            <v>Huemules</v>
          </cell>
          <cell r="D43">
            <v>7547</v>
          </cell>
          <cell r="E43">
            <v>154</v>
          </cell>
          <cell r="F43">
            <v>7775</v>
          </cell>
          <cell r="G43">
            <v>124702.98508000001</v>
          </cell>
        </row>
        <row r="44">
          <cell r="C44" t="str">
            <v>Río Frías (Appeleg)(1)</v>
          </cell>
          <cell r="D44">
            <v>3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Las Pampas (Lago Verde)(1)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Ibáñez Pallavicini(1)</v>
          </cell>
          <cell r="D46">
            <v>394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Roballos (Backer)(1)</v>
          </cell>
          <cell r="D47">
            <v>54</v>
          </cell>
          <cell r="E47">
            <v>3</v>
          </cell>
          <cell r="F47">
            <v>0</v>
          </cell>
          <cell r="G47">
            <v>0</v>
          </cell>
        </row>
        <row r="48">
          <cell r="C48" t="str">
            <v>Pampa Alta(1)</v>
          </cell>
          <cell r="D48">
            <v>37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Triana(1)</v>
          </cell>
          <cell r="D49">
            <v>202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26998</v>
          </cell>
          <cell r="E50">
            <v>405</v>
          </cell>
          <cell r="F50">
            <v>8477</v>
          </cell>
          <cell r="G50">
            <v>135483.29908000003</v>
          </cell>
        </row>
        <row r="51">
          <cell r="C51" t="str">
            <v>Dorotea</v>
          </cell>
          <cell r="D51">
            <v>57004</v>
          </cell>
          <cell r="E51">
            <v>315</v>
          </cell>
          <cell r="F51">
            <v>180</v>
          </cell>
          <cell r="G51">
            <v>4080.2959999999998</v>
          </cell>
        </row>
        <row r="52">
          <cell r="C52" t="str">
            <v>Integración Austral (Monte Aymond)</v>
          </cell>
          <cell r="D52">
            <v>51588</v>
          </cell>
          <cell r="E52">
            <v>1186</v>
          </cell>
          <cell r="F52">
            <v>57693</v>
          </cell>
          <cell r="G52">
            <v>809641.05500000005</v>
          </cell>
        </row>
        <row r="53">
          <cell r="C53" t="str">
            <v>San Sebastián</v>
          </cell>
          <cell r="D53">
            <v>39924</v>
          </cell>
          <cell r="E53">
            <v>997</v>
          </cell>
          <cell r="F53">
            <v>40753</v>
          </cell>
          <cell r="G53">
            <v>613714.11199999996</v>
          </cell>
        </row>
        <row r="54">
          <cell r="C54" t="str">
            <v>Laurita (Casas Viejas)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Río Bellavista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Río Don Guillermo</v>
          </cell>
          <cell r="D56">
            <v>2573</v>
          </cell>
          <cell r="E56">
            <v>1891</v>
          </cell>
          <cell r="F56">
            <v>0</v>
          </cell>
          <cell r="G56">
            <v>0</v>
          </cell>
        </row>
        <row r="57">
          <cell r="D57">
            <v>151089</v>
          </cell>
          <cell r="E57">
            <v>4389</v>
          </cell>
          <cell r="F57">
            <v>98626</v>
          </cell>
          <cell r="G57">
            <v>1427435.463</v>
          </cell>
        </row>
      </sheetData>
      <sheetData sheetId="1" refreshError="1">
        <row r="4">
          <cell r="C4" t="str">
            <v>Visviri</v>
          </cell>
          <cell r="D4">
            <v>132</v>
          </cell>
          <cell r="E4">
            <v>1</v>
          </cell>
          <cell r="F4">
            <v>5</v>
          </cell>
          <cell r="G4">
            <v>111</v>
          </cell>
        </row>
        <row r="5">
          <cell r="C5" t="str">
            <v>Concordia (Chacalluta)</v>
          </cell>
          <cell r="D5">
            <v>143852</v>
          </cell>
          <cell r="E5">
            <v>78941</v>
          </cell>
          <cell r="F5">
            <v>42923</v>
          </cell>
          <cell r="G5">
            <v>401591.76689000009</v>
          </cell>
        </row>
        <row r="6">
          <cell r="C6" t="str">
            <v>Chungará</v>
          </cell>
          <cell r="D6">
            <v>3883</v>
          </cell>
          <cell r="E6">
            <v>1618</v>
          </cell>
          <cell r="F6">
            <v>76959</v>
          </cell>
          <cell r="G6">
            <v>1204305.2602300004</v>
          </cell>
        </row>
        <row r="7">
          <cell r="D7">
            <v>147867</v>
          </cell>
          <cell r="E7">
            <v>80560</v>
          </cell>
          <cell r="F7">
            <v>119887</v>
          </cell>
          <cell r="G7">
            <v>1606008.0271200004</v>
          </cell>
        </row>
        <row r="8">
          <cell r="C8" t="str">
            <v>Cancosa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</row>
        <row r="9">
          <cell r="C9" t="str">
            <v>Colchane</v>
          </cell>
          <cell r="D9">
            <v>5434</v>
          </cell>
          <cell r="E9">
            <v>2947</v>
          </cell>
          <cell r="F9">
            <v>50682</v>
          </cell>
          <cell r="G9">
            <v>949100.06218000012</v>
          </cell>
        </row>
        <row r="10">
          <cell r="D10">
            <v>5434</v>
          </cell>
          <cell r="E10">
            <v>2947</v>
          </cell>
          <cell r="F10">
            <v>50682</v>
          </cell>
          <cell r="G10">
            <v>949100.06218000012</v>
          </cell>
        </row>
        <row r="11">
          <cell r="C11" t="str">
            <v>Ollagüe</v>
          </cell>
          <cell r="D11">
            <v>2680</v>
          </cell>
          <cell r="E11">
            <v>289</v>
          </cell>
          <cell r="F11">
            <v>13991</v>
          </cell>
          <cell r="G11">
            <v>155762.45645000003</v>
          </cell>
        </row>
        <row r="12">
          <cell r="C12" t="str">
            <v>San Pedro de Atacama</v>
          </cell>
          <cell r="D12">
            <v>6</v>
          </cell>
          <cell r="E12">
            <v>0</v>
          </cell>
          <cell r="F12">
            <v>923</v>
          </cell>
          <cell r="G12">
            <v>12097.92195</v>
          </cell>
        </row>
        <row r="13">
          <cell r="C13" t="str">
            <v>Hito Cajón</v>
          </cell>
          <cell r="D13">
            <v>199</v>
          </cell>
          <cell r="E13">
            <v>2</v>
          </cell>
          <cell r="F13">
            <v>0</v>
          </cell>
          <cell r="G13">
            <v>0</v>
          </cell>
        </row>
        <row r="14">
          <cell r="C14" t="str">
            <v>Jama</v>
          </cell>
          <cell r="D14">
            <v>6650</v>
          </cell>
          <cell r="E14">
            <v>317</v>
          </cell>
          <cell r="F14">
            <v>14230</v>
          </cell>
          <cell r="G14">
            <v>143934.94175999999</v>
          </cell>
        </row>
        <row r="15">
          <cell r="C15" t="str">
            <v>Sico</v>
          </cell>
          <cell r="D15">
            <v>0</v>
          </cell>
          <cell r="E15">
            <v>0</v>
          </cell>
          <cell r="F15">
            <v>28</v>
          </cell>
          <cell r="G15">
            <v>340.84683999999999</v>
          </cell>
        </row>
        <row r="16">
          <cell r="D16">
            <v>9535</v>
          </cell>
          <cell r="E16">
            <v>608</v>
          </cell>
          <cell r="F16">
            <v>29172</v>
          </cell>
          <cell r="G16">
            <v>312136.16700000002</v>
          </cell>
        </row>
        <row r="17">
          <cell r="C17" t="str">
            <v>San Francisco</v>
          </cell>
          <cell r="D17">
            <v>38</v>
          </cell>
          <cell r="E17">
            <v>10</v>
          </cell>
          <cell r="F17">
            <v>139</v>
          </cell>
          <cell r="G17">
            <v>3187.9690000000001</v>
          </cell>
        </row>
        <row r="18">
          <cell r="C18" t="str">
            <v>Pircas Negras</v>
          </cell>
          <cell r="D18">
            <v>14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52</v>
          </cell>
          <cell r="E19">
            <v>10</v>
          </cell>
          <cell r="F19">
            <v>139</v>
          </cell>
          <cell r="G19">
            <v>3187.9690000000001</v>
          </cell>
        </row>
        <row r="20">
          <cell r="C20" t="str">
            <v>Agua Negra (Rivadavia)</v>
          </cell>
          <cell r="D20">
            <v>690</v>
          </cell>
          <cell r="E20">
            <v>2</v>
          </cell>
          <cell r="F20">
            <v>1</v>
          </cell>
          <cell r="G20">
            <v>2.5</v>
          </cell>
        </row>
        <row r="21">
          <cell r="D21">
            <v>690</v>
          </cell>
          <cell r="E21">
            <v>2</v>
          </cell>
          <cell r="F21">
            <v>1</v>
          </cell>
          <cell r="G21">
            <v>2.5</v>
          </cell>
        </row>
        <row r="22">
          <cell r="C22" t="str">
            <v>Cristo Redentor (Los Libertadores)</v>
          </cell>
          <cell r="D22">
            <v>98170</v>
          </cell>
          <cell r="E22">
            <v>4039</v>
          </cell>
          <cell r="F22">
            <v>218505</v>
          </cell>
          <cell r="G22">
            <v>1284573.6611100005</v>
          </cell>
        </row>
        <row r="23">
          <cell r="D23">
            <v>98170</v>
          </cell>
          <cell r="E23">
            <v>4039</v>
          </cell>
          <cell r="F23">
            <v>218505</v>
          </cell>
          <cell r="G23">
            <v>1284573.6611100005</v>
          </cell>
        </row>
        <row r="24">
          <cell r="C24" t="str">
            <v>Vergara (Los Queñes)</v>
          </cell>
          <cell r="D24">
            <v>150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Pehuenche (El Maule)</v>
          </cell>
          <cell r="D25">
            <v>3542</v>
          </cell>
          <cell r="E25">
            <v>27</v>
          </cell>
          <cell r="F25">
            <v>1364</v>
          </cell>
          <cell r="G25">
            <v>74.27</v>
          </cell>
        </row>
        <row r="26">
          <cell r="C26" t="str">
            <v>Copahue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Pichachén (Antuco)</v>
          </cell>
          <cell r="D27">
            <v>131</v>
          </cell>
          <cell r="E27">
            <v>0</v>
          </cell>
          <cell r="F27">
            <v>1</v>
          </cell>
          <cell r="G27">
            <v>24.03632</v>
          </cell>
        </row>
        <row r="28">
          <cell r="C28" t="str">
            <v>Icalma</v>
          </cell>
          <cell r="D28">
            <v>4748</v>
          </cell>
          <cell r="E28">
            <v>0</v>
          </cell>
          <cell r="F28">
            <v>2</v>
          </cell>
          <cell r="G28">
            <v>23.485019999999999</v>
          </cell>
        </row>
        <row r="29">
          <cell r="C29" t="str">
            <v>Pino Hachado (Liucura)</v>
          </cell>
          <cell r="D29">
            <v>14609</v>
          </cell>
          <cell r="E29">
            <v>441</v>
          </cell>
          <cell r="F29">
            <v>18914</v>
          </cell>
          <cell r="G29">
            <v>113613.25188999997</v>
          </cell>
        </row>
        <row r="30">
          <cell r="C30" t="str">
            <v>Mamuil Malal (Puesco)</v>
          </cell>
          <cell r="D30">
            <v>17672</v>
          </cell>
          <cell r="E30">
            <v>236</v>
          </cell>
          <cell r="F30">
            <v>0</v>
          </cell>
          <cell r="G30">
            <v>0</v>
          </cell>
        </row>
        <row r="31">
          <cell r="D31">
            <v>40852</v>
          </cell>
          <cell r="E31">
            <v>704</v>
          </cell>
          <cell r="F31">
            <v>20281</v>
          </cell>
          <cell r="G31">
            <v>113735.04322999997</v>
          </cell>
        </row>
        <row r="32">
          <cell r="C32" t="str">
            <v>Carirriñe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Hua hum (Panquipulli)</v>
          </cell>
          <cell r="D33">
            <v>3195</v>
          </cell>
          <cell r="E33">
            <v>23</v>
          </cell>
          <cell r="F33">
            <v>0</v>
          </cell>
          <cell r="G33">
            <v>0</v>
          </cell>
        </row>
        <row r="34">
          <cell r="C34" t="str">
            <v>Cardenal Samoré (Puyehue)</v>
          </cell>
          <cell r="D34">
            <v>39158</v>
          </cell>
          <cell r="E34">
            <v>1043</v>
          </cell>
          <cell r="F34">
            <v>20404</v>
          </cell>
          <cell r="G34">
            <v>277186.25853999995</v>
          </cell>
        </row>
        <row r="35">
          <cell r="D35">
            <v>42353</v>
          </cell>
          <cell r="E35">
            <v>1066</v>
          </cell>
          <cell r="F35">
            <v>20404</v>
          </cell>
          <cell r="G35">
            <v>277186.25853999995</v>
          </cell>
        </row>
        <row r="36">
          <cell r="C36" t="str">
            <v>Pérez Rosales (Peulla)</v>
          </cell>
          <cell r="D36">
            <v>4</v>
          </cell>
          <cell r="E36">
            <v>335</v>
          </cell>
          <cell r="F36">
            <v>0</v>
          </cell>
          <cell r="G36">
            <v>0</v>
          </cell>
        </row>
        <row r="37">
          <cell r="C37" t="str">
            <v>Futaleufú</v>
          </cell>
          <cell r="D37">
            <v>13726</v>
          </cell>
          <cell r="E37">
            <v>51</v>
          </cell>
          <cell r="F37">
            <v>1</v>
          </cell>
          <cell r="G37">
            <v>0</v>
          </cell>
        </row>
        <row r="38">
          <cell r="C38" t="str">
            <v>Río Encuentro (Alto Palena)</v>
          </cell>
          <cell r="D38">
            <v>2657</v>
          </cell>
          <cell r="E38">
            <v>1</v>
          </cell>
          <cell r="F38">
            <v>0</v>
          </cell>
          <cell r="G38">
            <v>0</v>
          </cell>
        </row>
        <row r="39">
          <cell r="C39" t="str">
            <v>Río Manso (El León)(1)</v>
          </cell>
          <cell r="D39">
            <v>0</v>
          </cell>
          <cell r="E39">
            <v>2</v>
          </cell>
          <cell r="F39">
            <v>2</v>
          </cell>
          <cell r="G39">
            <v>25.35</v>
          </cell>
        </row>
        <row r="40">
          <cell r="D40">
            <v>16387</v>
          </cell>
          <cell r="E40">
            <v>389</v>
          </cell>
          <cell r="F40">
            <v>3</v>
          </cell>
          <cell r="G40">
            <v>25.35</v>
          </cell>
        </row>
        <row r="41">
          <cell r="C41" t="str">
            <v>Coyhaique Alto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Rio Jeinemeni (Chile Chico)</v>
          </cell>
          <cell r="D42">
            <v>19678</v>
          </cell>
          <cell r="E42">
            <v>239</v>
          </cell>
          <cell r="F42">
            <v>684</v>
          </cell>
          <cell r="G42">
            <v>3001.58691</v>
          </cell>
        </row>
        <row r="43">
          <cell r="C43" t="str">
            <v>Huemules</v>
          </cell>
          <cell r="D43">
            <v>7760</v>
          </cell>
          <cell r="E43">
            <v>149</v>
          </cell>
          <cell r="F43">
            <v>6525</v>
          </cell>
          <cell r="G43">
            <v>35209.862919999992</v>
          </cell>
        </row>
        <row r="44">
          <cell r="C44" t="str">
            <v>Río Frías (Appeleg)(1)</v>
          </cell>
          <cell r="D44">
            <v>3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Las Pampas (Lago Verde)(1)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Ibáñez Pallavicini(1)</v>
          </cell>
          <cell r="D46">
            <v>474</v>
          </cell>
          <cell r="E46">
            <v>0</v>
          </cell>
          <cell r="F46">
            <v>1</v>
          </cell>
          <cell r="G46">
            <v>0</v>
          </cell>
        </row>
        <row r="47">
          <cell r="C47" t="str">
            <v>Roballos (Backer)(1)</v>
          </cell>
          <cell r="D47">
            <v>93</v>
          </cell>
          <cell r="E47">
            <v>3</v>
          </cell>
          <cell r="F47">
            <v>0</v>
          </cell>
          <cell r="G47">
            <v>0</v>
          </cell>
        </row>
        <row r="48">
          <cell r="C48" t="str">
            <v>Pampa Alta(1)</v>
          </cell>
          <cell r="D48">
            <v>54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Triana(1)</v>
          </cell>
          <cell r="D49">
            <v>95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28157</v>
          </cell>
          <cell r="E50">
            <v>391</v>
          </cell>
          <cell r="F50">
            <v>7210</v>
          </cell>
          <cell r="G50">
            <v>38211.44982999999</v>
          </cell>
        </row>
        <row r="51">
          <cell r="C51" t="str">
            <v>Dorotea</v>
          </cell>
          <cell r="D51">
            <v>57311</v>
          </cell>
          <cell r="E51">
            <v>210</v>
          </cell>
          <cell r="F51">
            <v>164</v>
          </cell>
          <cell r="G51">
            <v>993.77</v>
          </cell>
        </row>
        <row r="52">
          <cell r="C52" t="str">
            <v>Integración Austral (Monte Aymond)</v>
          </cell>
          <cell r="D52">
            <v>51278</v>
          </cell>
          <cell r="E52">
            <v>1186</v>
          </cell>
          <cell r="F52">
            <v>56632</v>
          </cell>
          <cell r="G52">
            <v>839919.598</v>
          </cell>
        </row>
        <row r="53">
          <cell r="C53" t="str">
            <v>San Sebastián</v>
          </cell>
          <cell r="D53">
            <v>39412</v>
          </cell>
          <cell r="E53">
            <v>1007</v>
          </cell>
          <cell r="F53">
            <v>40857</v>
          </cell>
          <cell r="G53">
            <v>962043.73499999999</v>
          </cell>
        </row>
        <row r="54">
          <cell r="C54" t="str">
            <v>Laurita (Casas Viejas)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Río Bellavista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Río Don Guillermo</v>
          </cell>
          <cell r="D56">
            <v>2962</v>
          </cell>
          <cell r="E56">
            <v>1991</v>
          </cell>
          <cell r="F56">
            <v>1</v>
          </cell>
          <cell r="G56">
            <v>0</v>
          </cell>
        </row>
        <row r="57">
          <cell r="D57">
            <v>150963</v>
          </cell>
          <cell r="E57">
            <v>4394</v>
          </cell>
          <cell r="F57">
            <v>97654</v>
          </cell>
          <cell r="G57">
            <v>1802957.1030000001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1"/>
  <sheetViews>
    <sheetView zoomScaleNormal="100" workbookViewId="0">
      <selection activeCell="B2" sqref="B2:M25"/>
    </sheetView>
  </sheetViews>
  <sheetFormatPr baseColWidth="10" defaultColWidth="11.44140625" defaultRowHeight="10.199999999999999" x14ac:dyDescent="0.2"/>
  <cols>
    <col min="1" max="1" width="3.6640625" style="1" customWidth="1"/>
    <col min="2" max="2" width="7.109375" style="1" customWidth="1"/>
    <col min="3" max="3" width="21" style="1" customWidth="1"/>
    <col min="4" max="4" width="13.109375" style="1" bestFit="1" customWidth="1"/>
    <col min="5" max="6" width="10.109375" style="1" customWidth="1"/>
    <col min="7" max="7" width="14" style="1" customWidth="1"/>
    <col min="8" max="8" width="9.6640625" style="1" customWidth="1"/>
    <col min="9" max="9" width="9.44140625" style="1" customWidth="1"/>
    <col min="10" max="11" width="13" style="1" customWidth="1"/>
    <col min="12" max="12" width="11.5546875" style="1" customWidth="1"/>
    <col min="13" max="13" width="16.88671875" style="1" customWidth="1"/>
    <col min="14" max="16384" width="11.44140625" style="1"/>
  </cols>
  <sheetData>
    <row r="2" spans="2:13" ht="14.4" x14ac:dyDescent="0.3">
      <c r="B2" s="61" t="s">
        <v>94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4.4" x14ac:dyDescent="0.3">
      <c r="B3" s="36" t="s">
        <v>82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4.4" x14ac:dyDescent="0.3">
      <c r="B4" s="4" t="s">
        <v>80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2:13" ht="15" customHeight="1" x14ac:dyDescent="0.2">
      <c r="B6" s="73" t="s">
        <v>37</v>
      </c>
      <c r="C6" s="74"/>
      <c r="D6" s="62" t="s">
        <v>65</v>
      </c>
      <c r="E6" s="63"/>
      <c r="F6" s="64"/>
      <c r="G6" s="62" t="s">
        <v>95</v>
      </c>
      <c r="H6" s="63"/>
      <c r="I6" s="64"/>
      <c r="J6" s="79" t="s">
        <v>96</v>
      </c>
      <c r="K6" s="79" t="s">
        <v>97</v>
      </c>
      <c r="L6" s="79" t="s">
        <v>98</v>
      </c>
      <c r="M6" s="79" t="s">
        <v>99</v>
      </c>
    </row>
    <row r="7" spans="2:13" ht="15" customHeight="1" x14ac:dyDescent="0.2">
      <c r="B7" s="75"/>
      <c r="C7" s="76"/>
      <c r="D7" s="67" t="s">
        <v>69</v>
      </c>
      <c r="E7" s="67" t="s">
        <v>70</v>
      </c>
      <c r="F7" s="67" t="s">
        <v>1</v>
      </c>
      <c r="G7" s="67" t="s">
        <v>69</v>
      </c>
      <c r="H7" s="67" t="s">
        <v>70</v>
      </c>
      <c r="I7" s="67" t="s">
        <v>1</v>
      </c>
      <c r="J7" s="80"/>
      <c r="K7" s="80"/>
      <c r="L7" s="80"/>
      <c r="M7" s="80"/>
    </row>
    <row r="8" spans="2:13" ht="11.25" customHeight="1" x14ac:dyDescent="0.2">
      <c r="B8" s="77"/>
      <c r="C8" s="78"/>
      <c r="D8" s="68"/>
      <c r="E8" s="68"/>
      <c r="F8" s="68"/>
      <c r="G8" s="68"/>
      <c r="H8" s="68"/>
      <c r="I8" s="68"/>
      <c r="J8" s="81"/>
      <c r="K8" s="81"/>
      <c r="L8" s="81"/>
      <c r="M8" s="81"/>
    </row>
    <row r="9" spans="2:13" ht="12" x14ac:dyDescent="0.2">
      <c r="B9" s="65" t="s">
        <v>38</v>
      </c>
      <c r="C9" s="66"/>
      <c r="D9" s="21">
        <v>151</v>
      </c>
      <c r="E9" s="21">
        <v>0</v>
      </c>
      <c r="F9" s="21">
        <v>151</v>
      </c>
      <c r="G9" s="22">
        <v>293022</v>
      </c>
      <c r="H9" s="22">
        <v>161797</v>
      </c>
      <c r="I9" s="22">
        <v>454819</v>
      </c>
      <c r="J9" s="23">
        <v>0.3565538332247567</v>
      </c>
      <c r="K9" s="24">
        <v>3011.0463576158941</v>
      </c>
      <c r="L9" s="24">
        <v>1939.5430463576158</v>
      </c>
      <c r="M9" s="23" t="s">
        <v>68</v>
      </c>
    </row>
    <row r="10" spans="2:13" ht="12" x14ac:dyDescent="0.2">
      <c r="B10" s="65" t="s">
        <v>47</v>
      </c>
      <c r="C10" s="66"/>
      <c r="D10" s="21">
        <v>151</v>
      </c>
      <c r="E10" s="21">
        <v>12</v>
      </c>
      <c r="F10" s="21">
        <v>163</v>
      </c>
      <c r="G10" s="22">
        <v>10377</v>
      </c>
      <c r="H10" s="22">
        <v>5156</v>
      </c>
      <c r="I10" s="22">
        <v>15533</v>
      </c>
      <c r="J10" s="23">
        <v>1.2177043376552312E-2</v>
      </c>
      <c r="K10" s="24">
        <v>94.294478527607367</v>
      </c>
      <c r="L10" s="24">
        <v>67.721854304635755</v>
      </c>
      <c r="M10" s="23">
        <v>428.66666666666669</v>
      </c>
    </row>
    <row r="11" spans="2:13" ht="12" x14ac:dyDescent="0.2">
      <c r="B11" s="65" t="s">
        <v>6</v>
      </c>
      <c r="C11" s="66"/>
      <c r="D11" s="21">
        <v>80</v>
      </c>
      <c r="E11" s="21">
        <v>0</v>
      </c>
      <c r="F11" s="21">
        <v>80</v>
      </c>
      <c r="G11" s="22">
        <v>19436</v>
      </c>
      <c r="H11" s="22">
        <v>1222</v>
      </c>
      <c r="I11" s="22">
        <v>20658</v>
      </c>
      <c r="J11" s="23">
        <v>1.6194769978292518E-2</v>
      </c>
      <c r="K11" s="24">
        <v>257.22500000000002</v>
      </c>
      <c r="L11" s="24">
        <v>241.95</v>
      </c>
      <c r="M11" s="23" t="s">
        <v>68</v>
      </c>
    </row>
    <row r="12" spans="2:13" ht="12" x14ac:dyDescent="0.2">
      <c r="B12" s="65" t="s">
        <v>39</v>
      </c>
      <c r="C12" s="66"/>
      <c r="D12" s="21">
        <v>43</v>
      </c>
      <c r="E12" s="21">
        <v>0</v>
      </c>
      <c r="F12" s="21">
        <v>43</v>
      </c>
      <c r="G12" s="22">
        <v>84</v>
      </c>
      <c r="H12" s="22">
        <v>18</v>
      </c>
      <c r="I12" s="22">
        <v>102</v>
      </c>
      <c r="J12" s="23">
        <v>7.9962558707805055E-5</v>
      </c>
      <c r="K12" s="24">
        <v>1.3720930232558139</v>
      </c>
      <c r="L12" s="24">
        <v>0.95348837209302328</v>
      </c>
      <c r="M12" s="23" t="s">
        <v>68</v>
      </c>
    </row>
    <row r="13" spans="2:13" ht="12" x14ac:dyDescent="0.2">
      <c r="B13" s="65" t="s">
        <v>14</v>
      </c>
      <c r="C13" s="66"/>
      <c r="D13" s="21">
        <v>0</v>
      </c>
      <c r="E13" s="21">
        <v>0</v>
      </c>
      <c r="F13" s="21">
        <v>0</v>
      </c>
      <c r="G13" s="22">
        <v>2647</v>
      </c>
      <c r="H13" s="22">
        <v>4</v>
      </c>
      <c r="I13" s="22">
        <v>2651</v>
      </c>
      <c r="J13" s="23">
        <v>2.0782425797489334E-3</v>
      </c>
      <c r="K13" s="24" t="s">
        <v>68</v>
      </c>
      <c r="L13" s="24" t="s">
        <v>68</v>
      </c>
      <c r="M13" s="23" t="s">
        <v>68</v>
      </c>
    </row>
    <row r="14" spans="2:13" ht="12" x14ac:dyDescent="0.2">
      <c r="B14" s="65" t="s">
        <v>40</v>
      </c>
      <c r="C14" s="66"/>
      <c r="D14" s="21">
        <v>4618</v>
      </c>
      <c r="E14" s="21">
        <v>63</v>
      </c>
      <c r="F14" s="21">
        <v>4681</v>
      </c>
      <c r="G14" s="22">
        <v>201740</v>
      </c>
      <c r="H14" s="22">
        <v>8100</v>
      </c>
      <c r="I14" s="22">
        <v>209840</v>
      </c>
      <c r="J14" s="23">
        <v>0.16450336587495895</v>
      </c>
      <c r="K14" s="24">
        <v>43.828028199102754</v>
      </c>
      <c r="L14" s="24">
        <v>42.685578172368992</v>
      </c>
      <c r="M14" s="23">
        <v>127.57142857142857</v>
      </c>
    </row>
    <row r="15" spans="2:13" ht="12" x14ac:dyDescent="0.2">
      <c r="B15" s="65" t="s">
        <v>41</v>
      </c>
      <c r="C15" s="66"/>
      <c r="D15" s="21">
        <v>8</v>
      </c>
      <c r="E15" s="21">
        <v>0</v>
      </c>
      <c r="F15" s="21">
        <v>8</v>
      </c>
      <c r="G15" s="22">
        <v>7504</v>
      </c>
      <c r="H15" s="22">
        <v>55</v>
      </c>
      <c r="I15" s="22">
        <v>7559</v>
      </c>
      <c r="J15" s="23">
        <v>5.9258527575715529E-3</v>
      </c>
      <c r="K15" s="24">
        <v>943.875</v>
      </c>
      <c r="L15" s="24">
        <v>937</v>
      </c>
      <c r="M15" s="23" t="s">
        <v>68</v>
      </c>
    </row>
    <row r="16" spans="2:13" ht="12" x14ac:dyDescent="0.2">
      <c r="B16" s="65" t="s">
        <v>42</v>
      </c>
      <c r="C16" s="66"/>
      <c r="D16" s="21">
        <v>0</v>
      </c>
      <c r="E16" s="21">
        <v>0</v>
      </c>
      <c r="F16" s="21">
        <v>0</v>
      </c>
      <c r="G16" s="22">
        <v>270</v>
      </c>
      <c r="H16" s="22">
        <v>1</v>
      </c>
      <c r="I16" s="22">
        <v>271</v>
      </c>
      <c r="J16" s="23">
        <v>2.1244954323348204E-4</v>
      </c>
      <c r="K16" s="24" t="s">
        <v>68</v>
      </c>
      <c r="L16" s="24" t="s">
        <v>68</v>
      </c>
      <c r="M16" s="23" t="s">
        <v>68</v>
      </c>
    </row>
    <row r="17" spans="2:13" ht="12" x14ac:dyDescent="0.2">
      <c r="B17" s="65" t="s">
        <v>44</v>
      </c>
      <c r="C17" s="66"/>
      <c r="D17" s="21">
        <v>80</v>
      </c>
      <c r="E17" s="21">
        <v>0</v>
      </c>
      <c r="F17" s="21">
        <v>80</v>
      </c>
      <c r="G17" s="22">
        <v>74322</v>
      </c>
      <c r="H17" s="22">
        <v>1363</v>
      </c>
      <c r="I17" s="22">
        <v>75685</v>
      </c>
      <c r="J17" s="23">
        <v>5.9333002507845345E-2</v>
      </c>
      <c r="K17" s="24">
        <v>945.0625</v>
      </c>
      <c r="L17" s="24">
        <v>928.02499999999998</v>
      </c>
      <c r="M17" s="23" t="s">
        <v>68</v>
      </c>
    </row>
    <row r="18" spans="2:13" ht="12" x14ac:dyDescent="0.2">
      <c r="B18" s="65" t="s">
        <v>43</v>
      </c>
      <c r="C18" s="66"/>
      <c r="D18" s="21">
        <v>0</v>
      </c>
      <c r="E18" s="21">
        <v>0</v>
      </c>
      <c r="F18" s="21">
        <v>0</v>
      </c>
      <c r="G18" s="22">
        <v>6108</v>
      </c>
      <c r="H18" s="22">
        <v>35</v>
      </c>
      <c r="I18" s="22">
        <v>6143</v>
      </c>
      <c r="J18" s="23">
        <v>4.8157842955102595E-3</v>
      </c>
      <c r="K18" s="24" t="s">
        <v>68</v>
      </c>
      <c r="L18" s="24" t="s">
        <v>68</v>
      </c>
      <c r="M18" s="23" t="s">
        <v>68</v>
      </c>
    </row>
    <row r="19" spans="2:13" ht="12" x14ac:dyDescent="0.2">
      <c r="B19" s="65" t="s">
        <v>45</v>
      </c>
      <c r="C19" s="66"/>
      <c r="D19" s="21">
        <v>955</v>
      </c>
      <c r="E19" s="21">
        <v>8</v>
      </c>
      <c r="F19" s="21">
        <v>963</v>
      </c>
      <c r="G19" s="22">
        <v>112710</v>
      </c>
      <c r="H19" s="22">
        <v>2840</v>
      </c>
      <c r="I19" s="22">
        <v>115550</v>
      </c>
      <c r="J19" s="23">
        <v>9.058503586947915E-2</v>
      </c>
      <c r="K19" s="24">
        <v>118.98961578400831</v>
      </c>
      <c r="L19" s="24">
        <v>117.02094240837697</v>
      </c>
      <c r="M19" s="23">
        <v>354</v>
      </c>
    </row>
    <row r="20" spans="2:13" ht="12" x14ac:dyDescent="0.2">
      <c r="B20" s="65" t="s">
        <v>91</v>
      </c>
      <c r="C20" s="66"/>
      <c r="D20" s="21">
        <v>253</v>
      </c>
      <c r="E20" s="21">
        <v>1</v>
      </c>
      <c r="F20" s="21">
        <v>254</v>
      </c>
      <c r="G20" s="22">
        <v>55155</v>
      </c>
      <c r="H20" s="22">
        <v>796</v>
      </c>
      <c r="I20" s="22">
        <v>55951</v>
      </c>
      <c r="J20" s="23">
        <v>4.3862599237847064E-2</v>
      </c>
      <c r="K20" s="24">
        <v>219.27952755905511</v>
      </c>
      <c r="L20" s="24">
        <v>217.00395256916997</v>
      </c>
      <c r="M20" s="23">
        <v>795</v>
      </c>
    </row>
    <row r="21" spans="2:13" ht="12" x14ac:dyDescent="0.2">
      <c r="B21" s="65" t="s">
        <v>46</v>
      </c>
      <c r="C21" s="66"/>
      <c r="D21" s="21">
        <v>76309</v>
      </c>
      <c r="E21" s="21">
        <v>1133</v>
      </c>
      <c r="F21" s="21">
        <v>77442</v>
      </c>
      <c r="G21" s="22">
        <v>302052</v>
      </c>
      <c r="H21" s="22">
        <v>8783</v>
      </c>
      <c r="I21" s="22">
        <v>310835</v>
      </c>
      <c r="J21" s="23">
        <v>0.2436780581954959</v>
      </c>
      <c r="K21" s="24">
        <v>3.0137780532527567</v>
      </c>
      <c r="L21" s="24">
        <v>2.9582749085953166</v>
      </c>
      <c r="M21" s="23">
        <v>6.7519858781994708</v>
      </c>
    </row>
    <row r="22" spans="2:13" ht="12" x14ac:dyDescent="0.2">
      <c r="B22" s="70" t="s">
        <v>89</v>
      </c>
      <c r="C22" s="71"/>
      <c r="D22" s="25">
        <v>82648</v>
      </c>
      <c r="E22" s="25">
        <v>1217</v>
      </c>
      <c r="F22" s="25">
        <v>83865</v>
      </c>
      <c r="G22" s="25">
        <v>1085427</v>
      </c>
      <c r="H22" s="25">
        <v>190170</v>
      </c>
      <c r="I22" s="25">
        <v>1275597</v>
      </c>
      <c r="J22" s="26">
        <v>1</v>
      </c>
      <c r="K22" s="26">
        <v>14.210123412627437</v>
      </c>
      <c r="L22" s="26">
        <v>12.133130868260576</v>
      </c>
      <c r="M22" s="26">
        <v>155.26129827444535</v>
      </c>
    </row>
    <row r="23" spans="2:13" x14ac:dyDescent="0.2">
      <c r="B23" s="69" t="s">
        <v>85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 x14ac:dyDescent="0.2">
      <c r="B24" s="72" t="s">
        <v>71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2:13" x14ac:dyDescent="0.2">
      <c r="B25" s="72" t="s">
        <v>72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2:13" ht="15" customHeight="1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2:13" x14ac:dyDescent="0.2">
      <c r="D27" s="2"/>
      <c r="E27" s="2"/>
      <c r="F27" s="2"/>
      <c r="G27" s="2"/>
      <c r="H27" s="2"/>
      <c r="I27" s="2"/>
      <c r="J27" s="2"/>
    </row>
    <row r="28" spans="2:13" x14ac:dyDescent="0.2">
      <c r="D28" s="2"/>
      <c r="E28" s="2"/>
      <c r="F28" s="2"/>
      <c r="G28" s="2"/>
      <c r="H28" s="2"/>
      <c r="I28" s="2"/>
      <c r="J28" s="2"/>
    </row>
    <row r="29" spans="2:13" x14ac:dyDescent="0.2">
      <c r="D29" s="2"/>
      <c r="E29" s="2"/>
      <c r="F29" s="2"/>
      <c r="G29" s="2"/>
      <c r="H29" s="2"/>
      <c r="I29" s="2"/>
      <c r="J29" s="2"/>
    </row>
    <row r="30" spans="2:13" x14ac:dyDescent="0.2">
      <c r="D30" s="2"/>
      <c r="E30" s="2"/>
      <c r="F30" s="2"/>
      <c r="G30" s="2"/>
      <c r="H30" s="2"/>
      <c r="I30" s="2"/>
      <c r="J30" s="2"/>
    </row>
    <row r="31" spans="2:13" x14ac:dyDescent="0.2">
      <c r="D31" s="2"/>
      <c r="E31" s="2"/>
      <c r="F31" s="2"/>
      <c r="G31" s="2"/>
      <c r="H31" s="2"/>
      <c r="I31" s="2"/>
      <c r="J31" s="2"/>
    </row>
    <row r="32" spans="2:13" x14ac:dyDescent="0.2">
      <c r="D32" s="2"/>
      <c r="E32" s="2"/>
      <c r="F32" s="2"/>
      <c r="G32" s="2"/>
      <c r="H32" s="2"/>
      <c r="I32" s="2"/>
      <c r="J32" s="2"/>
    </row>
    <row r="33" spans="4:10" x14ac:dyDescent="0.2">
      <c r="D33" s="2"/>
      <c r="E33" s="2"/>
      <c r="F33" s="2"/>
      <c r="G33" s="2"/>
      <c r="H33" s="2"/>
      <c r="I33" s="2"/>
      <c r="J33" s="2"/>
    </row>
    <row r="34" spans="4:10" x14ac:dyDescent="0.2">
      <c r="D34" s="2"/>
      <c r="E34" s="2"/>
      <c r="F34" s="2"/>
      <c r="G34" s="2"/>
      <c r="H34" s="2"/>
      <c r="I34" s="2"/>
      <c r="J34" s="2"/>
    </row>
    <row r="35" spans="4:10" x14ac:dyDescent="0.2">
      <c r="D35" s="2"/>
      <c r="E35" s="2"/>
      <c r="F35" s="2"/>
      <c r="G35" s="2"/>
      <c r="H35" s="2"/>
      <c r="I35" s="2"/>
      <c r="J35" s="2"/>
    </row>
    <row r="36" spans="4:10" x14ac:dyDescent="0.2">
      <c r="D36" s="2"/>
      <c r="E36" s="2"/>
      <c r="F36" s="2"/>
      <c r="G36" s="2"/>
      <c r="H36" s="2"/>
      <c r="I36" s="2"/>
      <c r="J36" s="2"/>
    </row>
    <row r="37" spans="4:10" x14ac:dyDescent="0.2">
      <c r="D37" s="2"/>
      <c r="E37" s="2"/>
      <c r="F37" s="2"/>
      <c r="G37" s="2"/>
      <c r="H37" s="2"/>
      <c r="I37" s="2"/>
      <c r="J37" s="2"/>
    </row>
    <row r="38" spans="4:10" x14ac:dyDescent="0.2">
      <c r="D38" s="2"/>
      <c r="E38" s="2"/>
      <c r="F38" s="2"/>
      <c r="G38" s="2"/>
      <c r="H38" s="2"/>
      <c r="I38" s="2"/>
      <c r="J38" s="2"/>
    </row>
    <row r="39" spans="4:10" x14ac:dyDescent="0.2">
      <c r="D39" s="2"/>
      <c r="E39" s="2"/>
      <c r="F39" s="2"/>
      <c r="G39" s="2"/>
      <c r="H39" s="2"/>
      <c r="I39" s="2"/>
      <c r="J39" s="2"/>
    </row>
    <row r="40" spans="4:10" x14ac:dyDescent="0.2">
      <c r="D40" s="2"/>
      <c r="E40" s="2"/>
      <c r="F40" s="2"/>
      <c r="G40" s="2"/>
      <c r="H40" s="2"/>
      <c r="I40" s="2"/>
      <c r="J40" s="2"/>
    </row>
    <row r="41" spans="4:10" x14ac:dyDescent="0.2">
      <c r="D41" s="2"/>
      <c r="E41" s="2"/>
      <c r="F41" s="2"/>
      <c r="G41" s="2"/>
      <c r="H41" s="2"/>
      <c r="I41" s="2"/>
      <c r="J41" s="2"/>
    </row>
    <row r="42" spans="4:10" x14ac:dyDescent="0.2">
      <c r="D42" s="2"/>
      <c r="E42" s="2"/>
      <c r="F42" s="2"/>
      <c r="G42" s="2"/>
      <c r="H42" s="2"/>
      <c r="I42" s="2"/>
      <c r="J42" s="2"/>
    </row>
    <row r="43" spans="4:10" x14ac:dyDescent="0.2">
      <c r="D43" s="2"/>
      <c r="E43" s="2"/>
      <c r="F43" s="2"/>
      <c r="G43" s="2"/>
      <c r="H43" s="2"/>
      <c r="I43" s="2"/>
      <c r="J43" s="2"/>
    </row>
    <row r="44" spans="4:10" x14ac:dyDescent="0.2">
      <c r="D44" s="2"/>
      <c r="E44" s="2"/>
      <c r="F44" s="2"/>
      <c r="G44" s="2"/>
      <c r="H44" s="2"/>
      <c r="I44" s="2"/>
      <c r="J44" s="2"/>
    </row>
    <row r="45" spans="4:10" x14ac:dyDescent="0.2">
      <c r="D45" s="2"/>
      <c r="E45" s="2"/>
      <c r="F45" s="2"/>
      <c r="G45" s="2"/>
      <c r="H45" s="2"/>
      <c r="I45" s="2"/>
      <c r="J45" s="2"/>
    </row>
    <row r="46" spans="4:10" x14ac:dyDescent="0.2">
      <c r="D46" s="2"/>
      <c r="E46" s="2"/>
      <c r="F46" s="2"/>
      <c r="G46" s="2"/>
      <c r="H46" s="2"/>
      <c r="I46" s="2"/>
      <c r="J46" s="2"/>
    </row>
    <row r="47" spans="4:10" x14ac:dyDescent="0.2">
      <c r="D47" s="2"/>
      <c r="E47" s="2"/>
      <c r="F47" s="2"/>
      <c r="G47" s="2"/>
      <c r="H47" s="2"/>
      <c r="I47" s="2"/>
      <c r="J47" s="2"/>
    </row>
    <row r="48" spans="4:10" x14ac:dyDescent="0.2">
      <c r="D48" s="2"/>
      <c r="E48" s="2"/>
      <c r="F48" s="2"/>
      <c r="G48" s="2"/>
      <c r="H48" s="2"/>
      <c r="I48" s="2"/>
      <c r="J48" s="2"/>
    </row>
    <row r="49" spans="4:10" x14ac:dyDescent="0.2">
      <c r="D49" s="2"/>
      <c r="E49" s="2"/>
      <c r="F49" s="2"/>
      <c r="G49" s="2"/>
      <c r="H49" s="2"/>
      <c r="I49" s="2"/>
      <c r="J49" s="2"/>
    </row>
    <row r="50" spans="4:10" x14ac:dyDescent="0.2">
      <c r="D50" s="2"/>
      <c r="E50" s="2"/>
      <c r="F50" s="2"/>
      <c r="G50" s="2"/>
      <c r="H50" s="2"/>
      <c r="I50" s="2"/>
      <c r="J50" s="2"/>
    </row>
    <row r="51" spans="4:10" x14ac:dyDescent="0.2">
      <c r="D51" s="2"/>
      <c r="E51" s="2"/>
      <c r="F51" s="2"/>
      <c r="G51" s="2"/>
      <c r="H51" s="2"/>
      <c r="I51" s="2"/>
      <c r="J51" s="2"/>
    </row>
    <row r="52" spans="4:10" x14ac:dyDescent="0.2">
      <c r="D52" s="2"/>
      <c r="E52" s="2"/>
      <c r="F52" s="2"/>
      <c r="G52" s="2"/>
      <c r="H52" s="2"/>
      <c r="I52" s="2"/>
      <c r="J52" s="2"/>
    </row>
    <row r="53" spans="4:10" x14ac:dyDescent="0.2">
      <c r="D53" s="2"/>
      <c r="E53" s="2"/>
      <c r="F53" s="2"/>
      <c r="G53" s="2"/>
      <c r="H53" s="2"/>
      <c r="I53" s="2"/>
      <c r="J53" s="2"/>
    </row>
    <row r="54" spans="4:10" x14ac:dyDescent="0.2">
      <c r="D54" s="2"/>
      <c r="E54" s="2"/>
      <c r="F54" s="2"/>
      <c r="G54" s="2"/>
      <c r="H54" s="2"/>
      <c r="I54" s="2"/>
      <c r="J54" s="2"/>
    </row>
    <row r="55" spans="4:10" x14ac:dyDescent="0.2">
      <c r="D55" s="2"/>
      <c r="E55" s="2"/>
      <c r="F55" s="2"/>
      <c r="G55" s="2"/>
      <c r="H55" s="2"/>
      <c r="I55" s="2"/>
      <c r="J55" s="2"/>
    </row>
    <row r="56" spans="4:10" x14ac:dyDescent="0.2">
      <c r="D56" s="2"/>
      <c r="E56" s="2"/>
      <c r="F56" s="2"/>
      <c r="G56" s="2"/>
      <c r="H56" s="2"/>
      <c r="I56" s="2"/>
      <c r="J56" s="2"/>
    </row>
    <row r="57" spans="4:10" x14ac:dyDescent="0.2">
      <c r="D57" s="2"/>
      <c r="E57" s="2"/>
      <c r="F57" s="2"/>
      <c r="G57" s="2"/>
      <c r="H57" s="2"/>
      <c r="I57" s="2"/>
      <c r="J57" s="2"/>
    </row>
    <row r="58" spans="4:10" x14ac:dyDescent="0.2">
      <c r="D58" s="2"/>
      <c r="E58" s="2"/>
      <c r="F58" s="2"/>
      <c r="G58" s="2"/>
      <c r="H58" s="2"/>
      <c r="I58" s="2"/>
      <c r="J58" s="2"/>
    </row>
    <row r="59" spans="4:10" x14ac:dyDescent="0.2">
      <c r="D59" s="2"/>
      <c r="E59" s="2"/>
      <c r="F59" s="2"/>
      <c r="G59" s="2"/>
      <c r="H59" s="2"/>
      <c r="I59" s="2"/>
      <c r="J59" s="2"/>
    </row>
    <row r="60" spans="4:10" x14ac:dyDescent="0.2">
      <c r="D60" s="2"/>
      <c r="E60" s="2"/>
      <c r="F60" s="2"/>
      <c r="G60" s="2"/>
      <c r="H60" s="2"/>
      <c r="I60" s="2"/>
      <c r="J60" s="2"/>
    </row>
    <row r="61" spans="4:10" x14ac:dyDescent="0.2">
      <c r="D61" s="2"/>
      <c r="E61" s="2"/>
      <c r="F61" s="2"/>
      <c r="G61" s="2"/>
      <c r="H61" s="2"/>
      <c r="I61" s="2"/>
      <c r="J61" s="2"/>
    </row>
    <row r="62" spans="4:10" x14ac:dyDescent="0.2">
      <c r="D62" s="2"/>
      <c r="E62" s="2"/>
      <c r="F62" s="2"/>
      <c r="G62" s="2"/>
      <c r="H62" s="2"/>
      <c r="I62" s="2"/>
      <c r="J62" s="2"/>
    </row>
    <row r="63" spans="4:10" x14ac:dyDescent="0.2">
      <c r="D63" s="2"/>
      <c r="E63" s="2"/>
      <c r="F63" s="2"/>
      <c r="G63" s="2"/>
      <c r="H63" s="2"/>
      <c r="I63" s="2"/>
      <c r="J63" s="2"/>
    </row>
    <row r="64" spans="4:10" x14ac:dyDescent="0.2">
      <c r="D64" s="2"/>
      <c r="E64" s="2"/>
      <c r="F64" s="2"/>
      <c r="G64" s="2"/>
      <c r="H64" s="2"/>
      <c r="I64" s="2"/>
      <c r="J64" s="2"/>
    </row>
    <row r="65" spans="4:10" x14ac:dyDescent="0.2">
      <c r="D65" s="2"/>
      <c r="E65" s="2"/>
      <c r="F65" s="2"/>
      <c r="G65" s="2"/>
      <c r="H65" s="2"/>
      <c r="I65" s="2"/>
      <c r="J65" s="2"/>
    </row>
    <row r="66" spans="4:10" x14ac:dyDescent="0.2">
      <c r="D66" s="2"/>
      <c r="E66" s="2"/>
      <c r="F66" s="2"/>
      <c r="G66" s="2"/>
      <c r="H66" s="2"/>
      <c r="I66" s="2"/>
      <c r="J66" s="2"/>
    </row>
    <row r="67" spans="4:10" x14ac:dyDescent="0.2">
      <c r="D67" s="2"/>
      <c r="E67" s="2"/>
      <c r="F67" s="2"/>
      <c r="G67" s="2"/>
      <c r="H67" s="2"/>
      <c r="I67" s="2"/>
      <c r="J67" s="2"/>
    </row>
    <row r="68" spans="4:10" x14ac:dyDescent="0.2">
      <c r="D68" s="2"/>
      <c r="E68" s="2"/>
      <c r="F68" s="2"/>
      <c r="G68" s="2"/>
      <c r="H68" s="2"/>
      <c r="I68" s="2"/>
      <c r="J68" s="2"/>
    </row>
    <row r="69" spans="4:10" x14ac:dyDescent="0.2">
      <c r="D69" s="2"/>
      <c r="E69" s="2"/>
      <c r="F69" s="2"/>
      <c r="G69" s="2"/>
      <c r="H69" s="2"/>
      <c r="I69" s="2"/>
      <c r="J69" s="2"/>
    </row>
    <row r="70" spans="4:10" x14ac:dyDescent="0.2">
      <c r="D70" s="2"/>
      <c r="E70" s="2"/>
      <c r="F70" s="2"/>
      <c r="G70" s="2"/>
      <c r="H70" s="2"/>
      <c r="I70" s="2"/>
      <c r="J70" s="2"/>
    </row>
    <row r="71" spans="4:10" x14ac:dyDescent="0.2">
      <c r="D71" s="2"/>
      <c r="E71" s="2"/>
      <c r="F71" s="2"/>
      <c r="G71" s="2"/>
      <c r="H71" s="2"/>
      <c r="I71" s="2"/>
      <c r="J71" s="2"/>
    </row>
    <row r="72" spans="4:10" x14ac:dyDescent="0.2">
      <c r="D72" s="2"/>
      <c r="E72" s="2"/>
      <c r="F72" s="2"/>
      <c r="G72" s="2"/>
      <c r="H72" s="2"/>
      <c r="I72" s="2"/>
      <c r="J72" s="2"/>
    </row>
    <row r="73" spans="4:10" x14ac:dyDescent="0.2">
      <c r="D73" s="2"/>
      <c r="E73" s="2"/>
      <c r="F73" s="2"/>
      <c r="G73" s="2"/>
      <c r="H73" s="2"/>
      <c r="I73" s="2"/>
      <c r="J73" s="2"/>
    </row>
    <row r="74" spans="4:10" x14ac:dyDescent="0.2">
      <c r="D74" s="2"/>
      <c r="E74" s="2"/>
      <c r="F74" s="2"/>
      <c r="G74" s="2"/>
      <c r="H74" s="2"/>
      <c r="I74" s="2"/>
      <c r="J74" s="2"/>
    </row>
    <row r="75" spans="4:10" x14ac:dyDescent="0.2">
      <c r="D75" s="2"/>
      <c r="E75" s="2"/>
      <c r="F75" s="2"/>
      <c r="G75" s="2"/>
      <c r="H75" s="2"/>
      <c r="I75" s="2"/>
      <c r="J75" s="2"/>
    </row>
    <row r="76" spans="4:10" x14ac:dyDescent="0.2">
      <c r="D76" s="2"/>
      <c r="E76" s="2"/>
      <c r="F76" s="2"/>
      <c r="G76" s="2"/>
      <c r="H76" s="2"/>
      <c r="I76" s="2"/>
      <c r="J76" s="2"/>
    </row>
    <row r="77" spans="4:10" x14ac:dyDescent="0.2">
      <c r="D77" s="2"/>
      <c r="E77" s="2"/>
      <c r="F77" s="2"/>
      <c r="G77" s="2"/>
      <c r="H77" s="2"/>
      <c r="I77" s="2"/>
      <c r="J77" s="2"/>
    </row>
    <row r="78" spans="4:10" x14ac:dyDescent="0.2">
      <c r="D78" s="2"/>
      <c r="E78" s="2"/>
      <c r="F78" s="2"/>
      <c r="G78" s="2"/>
      <c r="H78" s="2"/>
      <c r="I78" s="2"/>
      <c r="J78" s="2"/>
    </row>
    <row r="79" spans="4:10" x14ac:dyDescent="0.2">
      <c r="D79" s="2"/>
      <c r="E79" s="2"/>
      <c r="F79" s="2"/>
      <c r="G79" s="2"/>
      <c r="H79" s="2"/>
      <c r="I79" s="2"/>
      <c r="J79" s="2"/>
    </row>
    <row r="80" spans="4:10" x14ac:dyDescent="0.2">
      <c r="D80" s="2"/>
      <c r="E80" s="2"/>
      <c r="F80" s="2"/>
      <c r="G80" s="2"/>
      <c r="H80" s="2"/>
      <c r="I80" s="2"/>
      <c r="J80" s="2"/>
    </row>
    <row r="81" spans="4:10" x14ac:dyDescent="0.2">
      <c r="D81" s="2"/>
      <c r="E81" s="2"/>
      <c r="F81" s="2"/>
      <c r="G81" s="2"/>
      <c r="H81" s="2"/>
      <c r="I81" s="2"/>
      <c r="J81" s="2"/>
    </row>
    <row r="82" spans="4:10" x14ac:dyDescent="0.2">
      <c r="D82" s="2"/>
      <c r="E82" s="2"/>
      <c r="F82" s="2"/>
      <c r="G82" s="2"/>
      <c r="H82" s="2"/>
      <c r="I82" s="2"/>
      <c r="J82" s="2"/>
    </row>
    <row r="83" spans="4:10" x14ac:dyDescent="0.2">
      <c r="D83" s="2"/>
      <c r="E83" s="2"/>
      <c r="F83" s="2"/>
      <c r="G83" s="2"/>
      <c r="H83" s="2"/>
      <c r="I83" s="2"/>
      <c r="J83" s="2"/>
    </row>
    <row r="84" spans="4:10" x14ac:dyDescent="0.2">
      <c r="D84" s="2"/>
      <c r="E84" s="2"/>
      <c r="F84" s="2"/>
      <c r="G84" s="2"/>
      <c r="H84" s="2"/>
      <c r="I84" s="2"/>
      <c r="J84" s="2"/>
    </row>
    <row r="85" spans="4:10" x14ac:dyDescent="0.2">
      <c r="D85" s="2"/>
      <c r="E85" s="2"/>
      <c r="F85" s="2"/>
      <c r="G85" s="2"/>
      <c r="H85" s="2"/>
      <c r="I85" s="2"/>
      <c r="J85" s="2"/>
    </row>
    <row r="86" spans="4:10" x14ac:dyDescent="0.2">
      <c r="D86" s="2"/>
      <c r="E86" s="2"/>
      <c r="F86" s="2"/>
      <c r="G86" s="2"/>
      <c r="H86" s="2"/>
      <c r="I86" s="2"/>
      <c r="J86" s="2"/>
    </row>
    <row r="87" spans="4:10" x14ac:dyDescent="0.2">
      <c r="D87" s="2"/>
      <c r="E87" s="2"/>
      <c r="F87" s="2"/>
      <c r="G87" s="2"/>
      <c r="H87" s="2"/>
      <c r="I87" s="2"/>
      <c r="J87" s="2"/>
    </row>
    <row r="88" spans="4:10" x14ac:dyDescent="0.2">
      <c r="D88" s="2"/>
      <c r="E88" s="2"/>
      <c r="F88" s="2"/>
      <c r="G88" s="2"/>
      <c r="H88" s="2"/>
      <c r="I88" s="2"/>
      <c r="J88" s="2"/>
    </row>
    <row r="89" spans="4:10" x14ac:dyDescent="0.2">
      <c r="D89" s="2"/>
      <c r="E89" s="2"/>
      <c r="F89" s="2"/>
      <c r="G89" s="2"/>
      <c r="H89" s="2"/>
      <c r="I89" s="2"/>
      <c r="J89" s="2"/>
    </row>
    <row r="90" spans="4:10" x14ac:dyDescent="0.2">
      <c r="D90" s="2"/>
      <c r="E90" s="2"/>
      <c r="F90" s="2"/>
      <c r="G90" s="2"/>
      <c r="H90" s="2"/>
      <c r="I90" s="2"/>
      <c r="J90" s="2"/>
    </row>
    <row r="91" spans="4:10" x14ac:dyDescent="0.2">
      <c r="D91" s="2"/>
      <c r="E91" s="2"/>
      <c r="F91" s="2"/>
      <c r="G91" s="2"/>
      <c r="H91" s="2"/>
      <c r="I91" s="2"/>
      <c r="J91" s="2"/>
    </row>
    <row r="92" spans="4:10" x14ac:dyDescent="0.2">
      <c r="D92" s="2"/>
      <c r="E92" s="2"/>
      <c r="F92" s="2"/>
      <c r="G92" s="2"/>
      <c r="H92" s="2"/>
      <c r="I92" s="2"/>
      <c r="J92" s="2"/>
    </row>
    <row r="93" spans="4:10" x14ac:dyDescent="0.2">
      <c r="D93" s="2"/>
      <c r="E93" s="2"/>
      <c r="F93" s="2"/>
      <c r="G93" s="2"/>
      <c r="H93" s="2"/>
      <c r="I93" s="2"/>
      <c r="J93" s="2"/>
    </row>
    <row r="94" spans="4:10" x14ac:dyDescent="0.2">
      <c r="D94" s="2"/>
      <c r="E94" s="2"/>
      <c r="F94" s="2"/>
      <c r="G94" s="2"/>
      <c r="H94" s="2"/>
      <c r="I94" s="2"/>
      <c r="J94" s="2"/>
    </row>
    <row r="95" spans="4:10" x14ac:dyDescent="0.2">
      <c r="D95" s="2"/>
      <c r="E95" s="2"/>
      <c r="F95" s="2"/>
      <c r="G95" s="2"/>
      <c r="H95" s="2"/>
      <c r="I95" s="2"/>
      <c r="J95" s="2"/>
    </row>
    <row r="96" spans="4:10" x14ac:dyDescent="0.2">
      <c r="D96" s="2"/>
      <c r="E96" s="2"/>
      <c r="F96" s="2"/>
      <c r="G96" s="2"/>
      <c r="H96" s="2"/>
      <c r="I96" s="2"/>
      <c r="J96" s="2"/>
    </row>
    <row r="97" spans="4:10" x14ac:dyDescent="0.2">
      <c r="D97" s="2"/>
      <c r="E97" s="2"/>
      <c r="F97" s="2"/>
      <c r="G97" s="2"/>
      <c r="H97" s="2"/>
      <c r="I97" s="2"/>
      <c r="J97" s="2"/>
    </row>
    <row r="98" spans="4:10" x14ac:dyDescent="0.2">
      <c r="D98" s="2"/>
      <c r="E98" s="2"/>
      <c r="F98" s="2"/>
      <c r="G98" s="2"/>
      <c r="H98" s="2"/>
      <c r="I98" s="2"/>
      <c r="J98" s="2"/>
    </row>
    <row r="99" spans="4:10" x14ac:dyDescent="0.2">
      <c r="D99" s="2"/>
      <c r="E99" s="2"/>
      <c r="F99" s="2"/>
      <c r="G99" s="2"/>
      <c r="H99" s="2"/>
      <c r="I99" s="2"/>
      <c r="J99" s="2"/>
    </row>
    <row r="100" spans="4:10" x14ac:dyDescent="0.2">
      <c r="D100" s="2"/>
      <c r="E100" s="2"/>
      <c r="F100" s="2"/>
      <c r="G100" s="2"/>
      <c r="H100" s="2"/>
      <c r="I100" s="2"/>
      <c r="J100" s="2"/>
    </row>
    <row r="101" spans="4:10" x14ac:dyDescent="0.2">
      <c r="D101" s="2"/>
      <c r="E101" s="2"/>
      <c r="F101" s="2"/>
      <c r="G101" s="2"/>
      <c r="H101" s="2"/>
      <c r="I101" s="2"/>
      <c r="J101" s="2"/>
    </row>
    <row r="102" spans="4:10" x14ac:dyDescent="0.2">
      <c r="D102" s="2"/>
      <c r="E102" s="2"/>
      <c r="F102" s="2"/>
      <c r="G102" s="2"/>
      <c r="H102" s="2"/>
      <c r="I102" s="2"/>
      <c r="J102" s="2"/>
    </row>
    <row r="103" spans="4:10" x14ac:dyDescent="0.2">
      <c r="D103" s="2"/>
      <c r="E103" s="2"/>
      <c r="F103" s="2"/>
      <c r="G103" s="2"/>
      <c r="H103" s="2"/>
      <c r="I103" s="2"/>
      <c r="J103" s="2"/>
    </row>
    <row r="104" spans="4:10" x14ac:dyDescent="0.2">
      <c r="D104" s="2"/>
      <c r="E104" s="2"/>
      <c r="F104" s="2"/>
      <c r="G104" s="2"/>
      <c r="H104" s="2"/>
      <c r="I104" s="2"/>
      <c r="J104" s="2"/>
    </row>
    <row r="105" spans="4:10" x14ac:dyDescent="0.2">
      <c r="D105" s="2"/>
      <c r="E105" s="2"/>
      <c r="F105" s="2"/>
      <c r="G105" s="2"/>
      <c r="H105" s="2"/>
      <c r="I105" s="2"/>
      <c r="J105" s="2"/>
    </row>
    <row r="106" spans="4:10" x14ac:dyDescent="0.2">
      <c r="D106" s="2"/>
      <c r="E106" s="2"/>
      <c r="F106" s="2"/>
      <c r="G106" s="2"/>
      <c r="H106" s="2"/>
      <c r="I106" s="2"/>
      <c r="J106" s="2"/>
    </row>
    <row r="107" spans="4:10" x14ac:dyDescent="0.2">
      <c r="D107" s="2"/>
      <c r="E107" s="2"/>
      <c r="F107" s="2"/>
      <c r="G107" s="2"/>
      <c r="H107" s="2"/>
      <c r="I107" s="2"/>
      <c r="J107" s="2"/>
    </row>
    <row r="108" spans="4:10" x14ac:dyDescent="0.2">
      <c r="D108" s="2"/>
      <c r="E108" s="2"/>
      <c r="F108" s="2"/>
      <c r="G108" s="2"/>
      <c r="H108" s="2"/>
      <c r="I108" s="2"/>
      <c r="J108" s="2"/>
    </row>
    <row r="109" spans="4:10" x14ac:dyDescent="0.2">
      <c r="D109" s="2"/>
      <c r="E109" s="2"/>
      <c r="F109" s="2"/>
      <c r="G109" s="2"/>
      <c r="H109" s="2"/>
      <c r="I109" s="2"/>
      <c r="J109" s="2"/>
    </row>
    <row r="110" spans="4:10" x14ac:dyDescent="0.2">
      <c r="D110" s="2"/>
      <c r="E110" s="2"/>
      <c r="F110" s="2"/>
      <c r="G110" s="2"/>
      <c r="H110" s="2"/>
      <c r="I110" s="2"/>
      <c r="J110" s="2"/>
    </row>
    <row r="111" spans="4:10" x14ac:dyDescent="0.2">
      <c r="D111" s="2"/>
      <c r="E111" s="2"/>
      <c r="F111" s="2"/>
      <c r="G111" s="2"/>
      <c r="H111" s="2"/>
      <c r="I111" s="2"/>
      <c r="J111" s="2"/>
    </row>
    <row r="112" spans="4:10" x14ac:dyDescent="0.2">
      <c r="D112" s="2"/>
      <c r="E112" s="2"/>
      <c r="F112" s="2"/>
      <c r="G112" s="2"/>
      <c r="H112" s="2"/>
      <c r="I112" s="2"/>
      <c r="J112" s="2"/>
    </row>
    <row r="113" spans="4:10" x14ac:dyDescent="0.2">
      <c r="D113" s="2"/>
      <c r="E113" s="2"/>
      <c r="F113" s="2"/>
      <c r="G113" s="2"/>
      <c r="H113" s="2"/>
      <c r="I113" s="2"/>
      <c r="J113" s="2"/>
    </row>
    <row r="114" spans="4:10" x14ac:dyDescent="0.2">
      <c r="D114" s="2"/>
      <c r="E114" s="2"/>
      <c r="F114" s="2"/>
      <c r="G114" s="2"/>
      <c r="H114" s="2"/>
      <c r="I114" s="2"/>
      <c r="J114" s="2"/>
    </row>
    <row r="115" spans="4:10" x14ac:dyDescent="0.2">
      <c r="D115" s="2"/>
      <c r="E115" s="2"/>
      <c r="F115" s="2"/>
      <c r="G115" s="2"/>
      <c r="H115" s="2"/>
      <c r="I115" s="2"/>
      <c r="J115" s="2"/>
    </row>
    <row r="116" spans="4:10" x14ac:dyDescent="0.2">
      <c r="D116" s="2"/>
      <c r="E116" s="2"/>
      <c r="F116" s="2"/>
      <c r="G116" s="2"/>
      <c r="H116" s="2"/>
      <c r="I116" s="2"/>
      <c r="J116" s="2"/>
    </row>
    <row r="117" spans="4:10" x14ac:dyDescent="0.2">
      <c r="D117" s="2"/>
      <c r="E117" s="2"/>
      <c r="F117" s="2"/>
      <c r="G117" s="2"/>
      <c r="H117" s="2"/>
      <c r="I117" s="2"/>
      <c r="J117" s="2"/>
    </row>
    <row r="118" spans="4:10" x14ac:dyDescent="0.2">
      <c r="D118" s="2"/>
      <c r="E118" s="2"/>
      <c r="F118" s="2"/>
      <c r="G118" s="2"/>
      <c r="H118" s="2"/>
      <c r="I118" s="2"/>
      <c r="J118" s="2"/>
    </row>
    <row r="119" spans="4:10" x14ac:dyDescent="0.2">
      <c r="D119" s="2"/>
      <c r="E119" s="2"/>
      <c r="F119" s="2"/>
      <c r="G119" s="2"/>
      <c r="H119" s="2"/>
      <c r="I119" s="2"/>
      <c r="J119" s="2"/>
    </row>
    <row r="120" spans="4:10" x14ac:dyDescent="0.2">
      <c r="D120" s="2"/>
      <c r="E120" s="2"/>
      <c r="F120" s="2"/>
      <c r="G120" s="2"/>
      <c r="H120" s="2"/>
      <c r="I120" s="2"/>
      <c r="J120" s="2"/>
    </row>
    <row r="121" spans="4:10" x14ac:dyDescent="0.2">
      <c r="D121" s="2"/>
      <c r="E121" s="2"/>
      <c r="F121" s="2"/>
      <c r="G121" s="2"/>
      <c r="H121" s="2"/>
      <c r="I121" s="2"/>
      <c r="J121" s="2"/>
    </row>
    <row r="122" spans="4:10" x14ac:dyDescent="0.2">
      <c r="D122" s="2"/>
      <c r="E122" s="2"/>
      <c r="F122" s="2"/>
      <c r="G122" s="2"/>
      <c r="H122" s="2"/>
      <c r="I122" s="2"/>
      <c r="J122" s="2"/>
    </row>
    <row r="123" spans="4:10" x14ac:dyDescent="0.2">
      <c r="D123" s="2"/>
      <c r="E123" s="2"/>
      <c r="F123" s="2"/>
      <c r="G123" s="2"/>
      <c r="H123" s="2"/>
      <c r="I123" s="2"/>
      <c r="J123" s="2"/>
    </row>
    <row r="124" spans="4:10" x14ac:dyDescent="0.2">
      <c r="D124" s="2"/>
      <c r="E124" s="2"/>
      <c r="F124" s="2"/>
      <c r="G124" s="2"/>
      <c r="H124" s="2"/>
      <c r="I124" s="2"/>
      <c r="J124" s="2"/>
    </row>
    <row r="125" spans="4:10" x14ac:dyDescent="0.2">
      <c r="D125" s="2"/>
      <c r="E125" s="2"/>
      <c r="F125" s="2"/>
      <c r="G125" s="2"/>
      <c r="H125" s="2"/>
      <c r="I125" s="2"/>
      <c r="J125" s="2"/>
    </row>
    <row r="126" spans="4:10" x14ac:dyDescent="0.2">
      <c r="D126" s="2"/>
      <c r="E126" s="2"/>
      <c r="F126" s="2"/>
      <c r="G126" s="2"/>
      <c r="H126" s="2"/>
      <c r="I126" s="2"/>
      <c r="J126" s="2"/>
    </row>
    <row r="127" spans="4:10" x14ac:dyDescent="0.2">
      <c r="D127" s="2"/>
      <c r="E127" s="2"/>
      <c r="F127" s="2"/>
      <c r="G127" s="2"/>
      <c r="H127" s="2"/>
      <c r="I127" s="2"/>
      <c r="J127" s="2"/>
    </row>
    <row r="128" spans="4:10" x14ac:dyDescent="0.2">
      <c r="D128" s="2"/>
      <c r="E128" s="2"/>
      <c r="F128" s="2"/>
      <c r="G128" s="2"/>
      <c r="H128" s="2"/>
      <c r="I128" s="2"/>
      <c r="J128" s="2"/>
    </row>
    <row r="129" spans="4:10" x14ac:dyDescent="0.2">
      <c r="D129" s="2"/>
      <c r="E129" s="2"/>
      <c r="F129" s="2"/>
      <c r="G129" s="2"/>
      <c r="H129" s="2"/>
      <c r="I129" s="2"/>
      <c r="J129" s="2"/>
    </row>
    <row r="130" spans="4:10" x14ac:dyDescent="0.2">
      <c r="D130" s="2"/>
      <c r="E130" s="2"/>
      <c r="F130" s="2"/>
      <c r="G130" s="2"/>
      <c r="H130" s="2"/>
      <c r="I130" s="2"/>
      <c r="J130" s="2"/>
    </row>
    <row r="131" spans="4:10" x14ac:dyDescent="0.2">
      <c r="D131" s="2"/>
      <c r="E131" s="2"/>
      <c r="F131" s="2"/>
      <c r="G131" s="2"/>
      <c r="H131" s="2"/>
      <c r="I131" s="2"/>
      <c r="J131" s="2"/>
    </row>
    <row r="132" spans="4:10" x14ac:dyDescent="0.2">
      <c r="D132" s="2"/>
      <c r="E132" s="2"/>
      <c r="F132" s="2"/>
      <c r="G132" s="2"/>
      <c r="H132" s="2"/>
      <c r="I132" s="2"/>
      <c r="J132" s="2"/>
    </row>
    <row r="133" spans="4:10" x14ac:dyDescent="0.2">
      <c r="D133" s="2"/>
      <c r="E133" s="2"/>
      <c r="F133" s="2"/>
      <c r="G133" s="2"/>
      <c r="H133" s="2"/>
      <c r="I133" s="2"/>
      <c r="J133" s="2"/>
    </row>
    <row r="134" spans="4:10" x14ac:dyDescent="0.2">
      <c r="D134" s="2"/>
      <c r="E134" s="2"/>
      <c r="F134" s="2"/>
      <c r="G134" s="2"/>
      <c r="H134" s="2"/>
      <c r="I134" s="2"/>
      <c r="J134" s="2"/>
    </row>
    <row r="135" spans="4:10" x14ac:dyDescent="0.2">
      <c r="D135" s="2"/>
      <c r="E135" s="2"/>
      <c r="F135" s="2"/>
      <c r="G135" s="2"/>
      <c r="H135" s="2"/>
      <c r="I135" s="2"/>
      <c r="J135" s="2"/>
    </row>
    <row r="136" spans="4:10" x14ac:dyDescent="0.2">
      <c r="D136" s="2"/>
      <c r="E136" s="2"/>
      <c r="F136" s="2"/>
      <c r="G136" s="2"/>
      <c r="H136" s="2"/>
      <c r="I136" s="2"/>
      <c r="J136" s="2"/>
    </row>
    <row r="137" spans="4:10" x14ac:dyDescent="0.2">
      <c r="D137" s="2"/>
      <c r="E137" s="2"/>
      <c r="F137" s="2"/>
      <c r="G137" s="2"/>
      <c r="H137" s="2"/>
      <c r="I137" s="2"/>
      <c r="J137" s="2"/>
    </row>
    <row r="138" spans="4:10" x14ac:dyDescent="0.2">
      <c r="D138" s="2"/>
      <c r="E138" s="2"/>
      <c r="F138" s="2"/>
      <c r="G138" s="2"/>
      <c r="H138" s="2"/>
      <c r="I138" s="2"/>
      <c r="J138" s="2"/>
    </row>
    <row r="139" spans="4:10" x14ac:dyDescent="0.2">
      <c r="D139" s="2"/>
      <c r="E139" s="2"/>
      <c r="F139" s="2"/>
      <c r="G139" s="2"/>
      <c r="H139" s="2"/>
      <c r="I139" s="2"/>
      <c r="J139" s="2"/>
    </row>
    <row r="140" spans="4:10" x14ac:dyDescent="0.2">
      <c r="D140" s="2"/>
      <c r="E140" s="2"/>
      <c r="F140" s="2"/>
      <c r="G140" s="2"/>
      <c r="H140" s="2"/>
      <c r="I140" s="2"/>
      <c r="J140" s="2"/>
    </row>
    <row r="141" spans="4:10" x14ac:dyDescent="0.2">
      <c r="D141" s="2"/>
      <c r="E141" s="2"/>
      <c r="F141" s="2"/>
      <c r="G141" s="2"/>
      <c r="H141" s="2"/>
      <c r="I141" s="2"/>
      <c r="J141" s="2"/>
    </row>
    <row r="142" spans="4:10" x14ac:dyDescent="0.2">
      <c r="D142" s="2"/>
      <c r="E142" s="2"/>
      <c r="F142" s="2"/>
      <c r="G142" s="2"/>
      <c r="H142" s="2"/>
      <c r="I142" s="2"/>
      <c r="J142" s="2"/>
    </row>
    <row r="143" spans="4:10" x14ac:dyDescent="0.2">
      <c r="D143" s="2"/>
      <c r="E143" s="2"/>
      <c r="F143" s="2"/>
      <c r="G143" s="2"/>
      <c r="H143" s="2"/>
      <c r="I143" s="2"/>
      <c r="J143" s="2"/>
    </row>
    <row r="144" spans="4:10" x14ac:dyDescent="0.2">
      <c r="D144" s="2"/>
      <c r="E144" s="2"/>
      <c r="F144" s="2"/>
      <c r="G144" s="2"/>
      <c r="H144" s="2"/>
      <c r="I144" s="2"/>
      <c r="J144" s="2"/>
    </row>
    <row r="145" spans="4:10" x14ac:dyDescent="0.2">
      <c r="D145" s="2"/>
      <c r="E145" s="2"/>
      <c r="F145" s="2"/>
      <c r="G145" s="2"/>
      <c r="H145" s="2"/>
      <c r="I145" s="2"/>
      <c r="J145" s="2"/>
    </row>
    <row r="146" spans="4:10" x14ac:dyDescent="0.2">
      <c r="D146" s="2"/>
      <c r="E146" s="2"/>
      <c r="F146" s="2"/>
      <c r="G146" s="2"/>
      <c r="H146" s="2"/>
      <c r="I146" s="2"/>
      <c r="J146" s="2"/>
    </row>
    <row r="147" spans="4:10" x14ac:dyDescent="0.2">
      <c r="D147" s="2"/>
      <c r="E147" s="2"/>
      <c r="F147" s="2"/>
      <c r="G147" s="2"/>
      <c r="H147" s="2"/>
      <c r="I147" s="2"/>
      <c r="J147" s="2"/>
    </row>
    <row r="148" spans="4:10" x14ac:dyDescent="0.2">
      <c r="D148" s="2"/>
      <c r="E148" s="2"/>
      <c r="F148" s="2"/>
      <c r="G148" s="2"/>
      <c r="H148" s="2"/>
      <c r="I148" s="2"/>
      <c r="J148" s="2"/>
    </row>
    <row r="149" spans="4:10" x14ac:dyDescent="0.2">
      <c r="D149" s="2"/>
      <c r="E149" s="2"/>
      <c r="F149" s="2"/>
      <c r="G149" s="2"/>
      <c r="H149" s="2"/>
      <c r="I149" s="2"/>
      <c r="J149" s="2"/>
    </row>
    <row r="150" spans="4:10" x14ac:dyDescent="0.2">
      <c r="D150" s="2"/>
      <c r="E150" s="2"/>
      <c r="F150" s="2"/>
      <c r="G150" s="2"/>
      <c r="H150" s="2"/>
      <c r="I150" s="2"/>
      <c r="J150" s="2"/>
    </row>
    <row r="151" spans="4:10" x14ac:dyDescent="0.2">
      <c r="D151" s="2"/>
      <c r="E151" s="2"/>
      <c r="F151" s="2"/>
      <c r="G151" s="2"/>
      <c r="H151" s="2"/>
      <c r="I151" s="2"/>
      <c r="J151" s="2"/>
    </row>
    <row r="152" spans="4:10" x14ac:dyDescent="0.2">
      <c r="D152" s="2"/>
      <c r="E152" s="2"/>
      <c r="F152" s="2"/>
      <c r="G152" s="2"/>
      <c r="H152" s="2"/>
      <c r="I152" s="2"/>
      <c r="J152" s="2"/>
    </row>
    <row r="153" spans="4:10" x14ac:dyDescent="0.2">
      <c r="D153" s="2"/>
      <c r="E153" s="2"/>
      <c r="F153" s="2"/>
      <c r="G153" s="2"/>
      <c r="H153" s="2"/>
      <c r="I153" s="2"/>
      <c r="J153" s="2"/>
    </row>
    <row r="154" spans="4:10" x14ac:dyDescent="0.2">
      <c r="D154" s="2"/>
      <c r="E154" s="2"/>
      <c r="F154" s="2"/>
      <c r="G154" s="2"/>
      <c r="H154" s="2"/>
      <c r="I154" s="2"/>
      <c r="J154" s="2"/>
    </row>
    <row r="155" spans="4:10" x14ac:dyDescent="0.2">
      <c r="D155" s="2"/>
      <c r="E155" s="2"/>
      <c r="F155" s="2"/>
      <c r="G155" s="2"/>
      <c r="H155" s="2"/>
      <c r="I155" s="2"/>
      <c r="J155" s="2"/>
    </row>
    <row r="156" spans="4:10" x14ac:dyDescent="0.2">
      <c r="D156" s="2"/>
      <c r="E156" s="2"/>
      <c r="F156" s="2"/>
      <c r="G156" s="2"/>
      <c r="H156" s="2"/>
      <c r="I156" s="2"/>
      <c r="J156" s="2"/>
    </row>
    <row r="157" spans="4:10" x14ac:dyDescent="0.2">
      <c r="D157" s="2"/>
      <c r="E157" s="2"/>
      <c r="F157" s="2"/>
      <c r="G157" s="2"/>
      <c r="H157" s="2"/>
      <c r="I157" s="2"/>
      <c r="J157" s="2"/>
    </row>
    <row r="158" spans="4:10" x14ac:dyDescent="0.2">
      <c r="D158" s="2"/>
      <c r="E158" s="2"/>
      <c r="F158" s="2"/>
      <c r="G158" s="2"/>
      <c r="H158" s="2"/>
      <c r="I158" s="2"/>
      <c r="J158" s="2"/>
    </row>
    <row r="159" spans="4:10" x14ac:dyDescent="0.2">
      <c r="D159" s="2"/>
      <c r="E159" s="2"/>
      <c r="F159" s="2"/>
      <c r="G159" s="2"/>
      <c r="H159" s="2"/>
      <c r="I159" s="2"/>
      <c r="J159" s="2"/>
    </row>
    <row r="160" spans="4:10" x14ac:dyDescent="0.2">
      <c r="D160" s="2"/>
      <c r="E160" s="2"/>
      <c r="F160" s="2"/>
      <c r="G160" s="2"/>
      <c r="H160" s="2"/>
      <c r="I160" s="2"/>
      <c r="J160" s="2"/>
    </row>
    <row r="161" spans="4:10" x14ac:dyDescent="0.2">
      <c r="D161" s="2"/>
      <c r="E161" s="2"/>
      <c r="F161" s="2"/>
      <c r="G161" s="2"/>
      <c r="H161" s="2"/>
      <c r="I161" s="2"/>
      <c r="J161" s="2"/>
    </row>
    <row r="162" spans="4:10" x14ac:dyDescent="0.2">
      <c r="D162" s="2"/>
      <c r="E162" s="2"/>
      <c r="F162" s="2"/>
      <c r="G162" s="2"/>
      <c r="H162" s="2"/>
      <c r="I162" s="2"/>
      <c r="J162" s="2"/>
    </row>
    <row r="163" spans="4:10" x14ac:dyDescent="0.2">
      <c r="D163" s="2"/>
      <c r="E163" s="2"/>
      <c r="F163" s="2"/>
      <c r="G163" s="2"/>
      <c r="H163" s="2"/>
      <c r="I163" s="2"/>
      <c r="J163" s="2"/>
    </row>
    <row r="164" spans="4:10" x14ac:dyDescent="0.2">
      <c r="D164" s="2"/>
      <c r="E164" s="2"/>
      <c r="F164" s="2"/>
      <c r="G164" s="2"/>
      <c r="H164" s="2"/>
      <c r="I164" s="2"/>
      <c r="J164" s="2"/>
    </row>
    <row r="165" spans="4:10" x14ac:dyDescent="0.2">
      <c r="D165" s="2"/>
      <c r="E165" s="2"/>
      <c r="F165" s="2"/>
      <c r="G165" s="2"/>
      <c r="H165" s="2"/>
      <c r="I165" s="2"/>
      <c r="J165" s="2"/>
    </row>
    <row r="166" spans="4:10" x14ac:dyDescent="0.2">
      <c r="D166" s="2"/>
      <c r="E166" s="2"/>
      <c r="F166" s="2"/>
      <c r="G166" s="2"/>
      <c r="H166" s="2"/>
      <c r="I166" s="2"/>
      <c r="J166" s="2"/>
    </row>
    <row r="167" spans="4:10" x14ac:dyDescent="0.2">
      <c r="D167" s="2"/>
      <c r="E167" s="2"/>
      <c r="F167" s="2"/>
      <c r="G167" s="2"/>
      <c r="H167" s="2"/>
      <c r="I167" s="2"/>
      <c r="J167" s="2"/>
    </row>
    <row r="168" spans="4:10" x14ac:dyDescent="0.2">
      <c r="D168" s="2"/>
      <c r="E168" s="2"/>
      <c r="F168" s="2"/>
      <c r="G168" s="2"/>
      <c r="H168" s="2"/>
      <c r="I168" s="2"/>
      <c r="J168" s="2"/>
    </row>
    <row r="169" spans="4:10" x14ac:dyDescent="0.2">
      <c r="D169" s="2"/>
      <c r="E169" s="2"/>
      <c r="F169" s="2"/>
      <c r="G169" s="2"/>
      <c r="H169" s="2"/>
      <c r="I169" s="2"/>
      <c r="J169" s="2"/>
    </row>
    <row r="170" spans="4:10" x14ac:dyDescent="0.2">
      <c r="D170" s="2"/>
      <c r="E170" s="2"/>
      <c r="F170" s="2"/>
      <c r="G170" s="2"/>
      <c r="H170" s="2"/>
      <c r="I170" s="2"/>
      <c r="J170" s="2"/>
    </row>
    <row r="171" spans="4:10" x14ac:dyDescent="0.2">
      <c r="D171" s="2"/>
      <c r="E171" s="2"/>
      <c r="F171" s="2"/>
      <c r="G171" s="2"/>
      <c r="H171" s="2"/>
      <c r="I171" s="2"/>
      <c r="J171" s="2"/>
    </row>
    <row r="172" spans="4:10" x14ac:dyDescent="0.2">
      <c r="D172" s="2"/>
      <c r="E172" s="2"/>
      <c r="F172" s="2"/>
      <c r="G172" s="2"/>
      <c r="H172" s="2"/>
      <c r="I172" s="2"/>
      <c r="J172" s="2"/>
    </row>
    <row r="173" spans="4:10" x14ac:dyDescent="0.2">
      <c r="D173" s="2"/>
      <c r="E173" s="2"/>
      <c r="F173" s="2"/>
      <c r="G173" s="2"/>
      <c r="H173" s="2"/>
      <c r="I173" s="2"/>
      <c r="J173" s="2"/>
    </row>
    <row r="174" spans="4:10" x14ac:dyDescent="0.2">
      <c r="D174" s="2"/>
      <c r="E174" s="2"/>
      <c r="F174" s="2"/>
      <c r="G174" s="2"/>
      <c r="H174" s="2"/>
      <c r="I174" s="2"/>
      <c r="J174" s="2"/>
    </row>
    <row r="175" spans="4:10" x14ac:dyDescent="0.2">
      <c r="D175" s="2"/>
      <c r="E175" s="2"/>
      <c r="F175" s="2"/>
      <c r="G175" s="2"/>
      <c r="H175" s="2"/>
      <c r="I175" s="2"/>
      <c r="J175" s="2"/>
    </row>
    <row r="176" spans="4:10" x14ac:dyDescent="0.2">
      <c r="D176" s="2"/>
      <c r="E176" s="2"/>
      <c r="F176" s="2"/>
      <c r="G176" s="2"/>
      <c r="H176" s="2"/>
      <c r="I176" s="2"/>
      <c r="J176" s="2"/>
    </row>
    <row r="177" spans="4:10" x14ac:dyDescent="0.2">
      <c r="D177" s="2"/>
      <c r="E177" s="2"/>
      <c r="F177" s="2"/>
      <c r="G177" s="2"/>
      <c r="H177" s="2"/>
      <c r="I177" s="2"/>
      <c r="J177" s="2"/>
    </row>
    <row r="178" spans="4:10" x14ac:dyDescent="0.2">
      <c r="D178" s="2"/>
      <c r="E178" s="2"/>
      <c r="F178" s="2"/>
      <c r="G178" s="2"/>
      <c r="H178" s="2"/>
      <c r="I178" s="2"/>
      <c r="J178" s="2"/>
    </row>
    <row r="179" spans="4:10" x14ac:dyDescent="0.2">
      <c r="D179" s="2"/>
      <c r="E179" s="2"/>
      <c r="F179" s="2"/>
      <c r="G179" s="2"/>
      <c r="H179" s="2"/>
      <c r="I179" s="2"/>
      <c r="J179" s="2"/>
    </row>
    <row r="180" spans="4:10" x14ac:dyDescent="0.2">
      <c r="D180" s="2"/>
      <c r="E180" s="2"/>
      <c r="F180" s="2"/>
      <c r="G180" s="2"/>
      <c r="H180" s="2"/>
      <c r="I180" s="2"/>
      <c r="J180" s="2"/>
    </row>
    <row r="181" spans="4:10" x14ac:dyDescent="0.2">
      <c r="D181" s="2"/>
      <c r="E181" s="2"/>
      <c r="F181" s="2"/>
      <c r="G181" s="2"/>
      <c r="H181" s="2"/>
      <c r="I181" s="2"/>
      <c r="J181" s="2"/>
    </row>
    <row r="182" spans="4:10" x14ac:dyDescent="0.2">
      <c r="D182" s="2"/>
      <c r="E182" s="2"/>
      <c r="F182" s="2"/>
      <c r="G182" s="2"/>
      <c r="H182" s="2"/>
      <c r="I182" s="2"/>
      <c r="J182" s="2"/>
    </row>
    <row r="183" spans="4:10" x14ac:dyDescent="0.2">
      <c r="D183" s="2"/>
      <c r="E183" s="2"/>
      <c r="F183" s="2"/>
      <c r="G183" s="2"/>
      <c r="H183" s="2"/>
      <c r="I183" s="2"/>
      <c r="J183" s="2"/>
    </row>
    <row r="184" spans="4:10" x14ac:dyDescent="0.2">
      <c r="D184" s="2"/>
      <c r="E184" s="2"/>
      <c r="F184" s="2"/>
      <c r="G184" s="2"/>
      <c r="H184" s="2"/>
      <c r="I184" s="2"/>
      <c r="J184" s="2"/>
    </row>
    <row r="185" spans="4:10" x14ac:dyDescent="0.2">
      <c r="D185" s="2"/>
      <c r="E185" s="2"/>
      <c r="F185" s="2"/>
      <c r="G185" s="2"/>
      <c r="H185" s="2"/>
      <c r="I185" s="2"/>
      <c r="J185" s="2"/>
    </row>
    <row r="186" spans="4:10" x14ac:dyDescent="0.2">
      <c r="D186" s="2"/>
      <c r="E186" s="2"/>
      <c r="F186" s="2"/>
      <c r="G186" s="2"/>
      <c r="H186" s="2"/>
      <c r="I186" s="2"/>
      <c r="J186" s="2"/>
    </row>
    <row r="187" spans="4:10" x14ac:dyDescent="0.2">
      <c r="D187" s="2"/>
      <c r="E187" s="2"/>
      <c r="F187" s="2"/>
      <c r="G187" s="2"/>
      <c r="H187" s="2"/>
      <c r="I187" s="2"/>
      <c r="J187" s="2"/>
    </row>
    <row r="188" spans="4:10" x14ac:dyDescent="0.2">
      <c r="D188" s="2"/>
      <c r="E188" s="2"/>
      <c r="F188" s="2"/>
      <c r="G188" s="2"/>
      <c r="H188" s="2"/>
      <c r="I188" s="2"/>
      <c r="J188" s="2"/>
    </row>
    <row r="189" spans="4:10" x14ac:dyDescent="0.2">
      <c r="D189" s="2"/>
      <c r="E189" s="2"/>
      <c r="F189" s="2"/>
      <c r="G189" s="2"/>
      <c r="H189" s="2"/>
      <c r="I189" s="2"/>
      <c r="J189" s="2"/>
    </row>
    <row r="190" spans="4:10" x14ac:dyDescent="0.2">
      <c r="D190" s="2"/>
      <c r="E190" s="2"/>
      <c r="F190" s="2"/>
      <c r="G190" s="2"/>
      <c r="H190" s="2"/>
      <c r="I190" s="2"/>
      <c r="J190" s="2"/>
    </row>
    <row r="191" spans="4:10" x14ac:dyDescent="0.2">
      <c r="D191" s="2"/>
      <c r="E191" s="2"/>
      <c r="F191" s="2"/>
      <c r="G191" s="2"/>
      <c r="H191" s="2"/>
      <c r="I191" s="2"/>
      <c r="J191" s="2"/>
    </row>
    <row r="192" spans="4:10" x14ac:dyDescent="0.2">
      <c r="D192" s="2"/>
      <c r="E192" s="2"/>
      <c r="F192" s="2"/>
      <c r="G192" s="2"/>
      <c r="H192" s="2"/>
      <c r="I192" s="2"/>
      <c r="J192" s="2"/>
    </row>
    <row r="193" spans="4:10" x14ac:dyDescent="0.2">
      <c r="D193" s="2"/>
      <c r="E193" s="2"/>
      <c r="F193" s="2"/>
      <c r="G193" s="2"/>
      <c r="H193" s="2"/>
      <c r="I193" s="2"/>
      <c r="J193" s="2"/>
    </row>
    <row r="194" spans="4:10" x14ac:dyDescent="0.2">
      <c r="D194" s="2"/>
      <c r="E194" s="2"/>
      <c r="F194" s="2"/>
      <c r="G194" s="2"/>
      <c r="H194" s="2"/>
      <c r="I194" s="2"/>
      <c r="J194" s="2"/>
    </row>
    <row r="195" spans="4:10" x14ac:dyDescent="0.2">
      <c r="D195" s="2"/>
      <c r="E195" s="2"/>
      <c r="F195" s="2"/>
      <c r="G195" s="2"/>
      <c r="H195" s="2"/>
      <c r="I195" s="2"/>
      <c r="J195" s="2"/>
    </row>
    <row r="196" spans="4:10" x14ac:dyDescent="0.2">
      <c r="D196" s="2"/>
      <c r="E196" s="2"/>
      <c r="F196" s="2"/>
      <c r="G196" s="2"/>
      <c r="H196" s="2"/>
      <c r="I196" s="2"/>
      <c r="J196" s="2"/>
    </row>
    <row r="197" spans="4:10" x14ac:dyDescent="0.2">
      <c r="D197" s="2"/>
      <c r="E197" s="2"/>
      <c r="F197" s="2"/>
      <c r="G197" s="2"/>
      <c r="H197" s="2"/>
      <c r="I197" s="2"/>
      <c r="J197" s="2"/>
    </row>
    <row r="198" spans="4:10" x14ac:dyDescent="0.2">
      <c r="D198" s="2"/>
      <c r="E198" s="2"/>
      <c r="F198" s="2"/>
      <c r="G198" s="2"/>
      <c r="H198" s="2"/>
      <c r="I198" s="2"/>
      <c r="J198" s="2"/>
    </row>
    <row r="199" spans="4:10" x14ac:dyDescent="0.2">
      <c r="D199" s="2"/>
      <c r="E199" s="2"/>
      <c r="F199" s="2"/>
      <c r="G199" s="2"/>
      <c r="H199" s="2"/>
      <c r="I199" s="2"/>
      <c r="J199" s="2"/>
    </row>
    <row r="200" spans="4:10" x14ac:dyDescent="0.2">
      <c r="D200" s="2"/>
      <c r="E200" s="2"/>
      <c r="F200" s="2"/>
      <c r="G200" s="2"/>
      <c r="H200" s="2"/>
      <c r="I200" s="2"/>
      <c r="J200" s="2"/>
    </row>
    <row r="201" spans="4:10" x14ac:dyDescent="0.2">
      <c r="D201" s="2"/>
      <c r="E201" s="2"/>
      <c r="F201" s="2"/>
      <c r="G201" s="2"/>
      <c r="H201" s="2"/>
      <c r="I201" s="2"/>
      <c r="J201" s="2"/>
    </row>
    <row r="202" spans="4:10" x14ac:dyDescent="0.2">
      <c r="D202" s="2"/>
      <c r="E202" s="2"/>
      <c r="F202" s="2"/>
      <c r="G202" s="2"/>
      <c r="H202" s="2"/>
      <c r="I202" s="2"/>
      <c r="J202" s="2"/>
    </row>
    <row r="203" spans="4:10" x14ac:dyDescent="0.2">
      <c r="D203" s="2"/>
      <c r="E203" s="2"/>
      <c r="F203" s="2"/>
      <c r="G203" s="2"/>
      <c r="H203" s="2"/>
      <c r="I203" s="2"/>
      <c r="J203" s="2"/>
    </row>
    <row r="204" spans="4:10" x14ac:dyDescent="0.2">
      <c r="D204" s="2"/>
      <c r="E204" s="2"/>
      <c r="F204" s="2"/>
      <c r="G204" s="2"/>
      <c r="H204" s="2"/>
      <c r="I204" s="2"/>
      <c r="J204" s="2"/>
    </row>
    <row r="205" spans="4:10" x14ac:dyDescent="0.2">
      <c r="D205" s="2"/>
      <c r="E205" s="2"/>
      <c r="F205" s="2"/>
      <c r="G205" s="2"/>
      <c r="H205" s="2"/>
      <c r="I205" s="2"/>
      <c r="J205" s="2"/>
    </row>
    <row r="206" spans="4:10" x14ac:dyDescent="0.2">
      <c r="D206" s="2"/>
      <c r="E206" s="2"/>
      <c r="F206" s="2"/>
      <c r="G206" s="2"/>
      <c r="H206" s="2"/>
      <c r="I206" s="2"/>
      <c r="J206" s="2"/>
    </row>
    <row r="207" spans="4:10" x14ac:dyDescent="0.2">
      <c r="D207" s="2"/>
      <c r="E207" s="2"/>
      <c r="F207" s="2"/>
      <c r="G207" s="2"/>
      <c r="H207" s="2"/>
      <c r="I207" s="2"/>
      <c r="J207" s="2"/>
    </row>
    <row r="208" spans="4:10" x14ac:dyDescent="0.2">
      <c r="D208" s="2"/>
      <c r="E208" s="2"/>
      <c r="F208" s="2"/>
      <c r="G208" s="2"/>
      <c r="H208" s="2"/>
      <c r="I208" s="2"/>
      <c r="J208" s="2"/>
    </row>
    <row r="209" spans="4:10" x14ac:dyDescent="0.2">
      <c r="D209" s="2"/>
      <c r="E209" s="2"/>
      <c r="F209" s="2"/>
      <c r="G209" s="2"/>
      <c r="H209" s="2"/>
      <c r="I209" s="2"/>
      <c r="J209" s="2"/>
    </row>
    <row r="210" spans="4:10" x14ac:dyDescent="0.2">
      <c r="D210" s="2"/>
      <c r="E210" s="2"/>
      <c r="F210" s="2"/>
      <c r="G210" s="2"/>
      <c r="H210" s="2"/>
      <c r="I210" s="2"/>
      <c r="J210" s="2"/>
    </row>
    <row r="211" spans="4:10" x14ac:dyDescent="0.2">
      <c r="D211" s="2"/>
      <c r="E211" s="2"/>
      <c r="F211" s="2"/>
      <c r="G211" s="2"/>
      <c r="H211" s="2"/>
      <c r="I211" s="2"/>
      <c r="J211" s="2"/>
    </row>
    <row r="212" spans="4:10" x14ac:dyDescent="0.2">
      <c r="D212" s="2"/>
      <c r="E212" s="2"/>
      <c r="F212" s="2"/>
      <c r="G212" s="2"/>
      <c r="H212" s="2"/>
      <c r="I212" s="2"/>
      <c r="J212" s="2"/>
    </row>
    <row r="213" spans="4:10" x14ac:dyDescent="0.2">
      <c r="D213" s="2"/>
      <c r="E213" s="2"/>
      <c r="F213" s="2"/>
      <c r="G213" s="2"/>
      <c r="H213" s="2"/>
      <c r="I213" s="2"/>
      <c r="J213" s="2"/>
    </row>
    <row r="214" spans="4:10" x14ac:dyDescent="0.2">
      <c r="D214" s="2"/>
      <c r="E214" s="2"/>
      <c r="F214" s="2"/>
      <c r="G214" s="2"/>
      <c r="H214" s="2"/>
      <c r="I214" s="2"/>
      <c r="J214" s="2"/>
    </row>
    <row r="215" spans="4:10" x14ac:dyDescent="0.2">
      <c r="D215" s="2"/>
      <c r="E215" s="2"/>
      <c r="F215" s="2"/>
      <c r="G215" s="2"/>
      <c r="H215" s="2"/>
      <c r="I215" s="2"/>
      <c r="J215" s="2"/>
    </row>
    <row r="216" spans="4:10" x14ac:dyDescent="0.2">
      <c r="D216" s="2"/>
      <c r="E216" s="2"/>
      <c r="F216" s="2"/>
      <c r="G216" s="2"/>
      <c r="H216" s="2"/>
      <c r="I216" s="2"/>
      <c r="J216" s="2"/>
    </row>
    <row r="217" spans="4:10" x14ac:dyDescent="0.2">
      <c r="D217" s="2"/>
      <c r="E217" s="2"/>
      <c r="F217" s="2"/>
      <c r="G217" s="2"/>
      <c r="H217" s="2"/>
      <c r="I217" s="2"/>
      <c r="J217" s="2"/>
    </row>
    <row r="218" spans="4:10" x14ac:dyDescent="0.2">
      <c r="D218" s="2"/>
      <c r="E218" s="2"/>
      <c r="F218" s="2"/>
      <c r="G218" s="2"/>
      <c r="H218" s="2"/>
      <c r="I218" s="2"/>
      <c r="J218" s="2"/>
    </row>
    <row r="219" spans="4:10" x14ac:dyDescent="0.2">
      <c r="D219" s="2"/>
      <c r="E219" s="2"/>
      <c r="F219" s="2"/>
      <c r="G219" s="2"/>
      <c r="H219" s="2"/>
      <c r="I219" s="2"/>
      <c r="J219" s="2"/>
    </row>
    <row r="220" spans="4:10" x14ac:dyDescent="0.2">
      <c r="D220" s="2"/>
      <c r="E220" s="2"/>
      <c r="F220" s="2"/>
      <c r="G220" s="2"/>
      <c r="H220" s="2"/>
      <c r="I220" s="2"/>
      <c r="J220" s="2"/>
    </row>
    <row r="221" spans="4:10" x14ac:dyDescent="0.2">
      <c r="D221" s="2"/>
      <c r="E221" s="2"/>
      <c r="F221" s="2"/>
      <c r="G221" s="2"/>
      <c r="H221" s="2"/>
      <c r="I221" s="2"/>
      <c r="J221" s="2"/>
    </row>
    <row r="222" spans="4:10" x14ac:dyDescent="0.2">
      <c r="D222" s="2"/>
      <c r="E222" s="2"/>
      <c r="F222" s="2"/>
      <c r="G222" s="2"/>
      <c r="H222" s="2"/>
      <c r="I222" s="2"/>
      <c r="J222" s="2"/>
    </row>
    <row r="223" spans="4:10" x14ac:dyDescent="0.2">
      <c r="D223" s="2"/>
      <c r="E223" s="2"/>
      <c r="F223" s="2"/>
      <c r="G223" s="2"/>
      <c r="H223" s="2"/>
      <c r="I223" s="2"/>
      <c r="J223" s="2"/>
    </row>
    <row r="224" spans="4:10" x14ac:dyDescent="0.2">
      <c r="D224" s="2"/>
      <c r="E224" s="2"/>
      <c r="F224" s="2"/>
      <c r="G224" s="2"/>
      <c r="H224" s="2"/>
      <c r="I224" s="2"/>
      <c r="J224" s="2"/>
    </row>
    <row r="225" spans="4:10" x14ac:dyDescent="0.2">
      <c r="D225" s="2"/>
      <c r="E225" s="2"/>
      <c r="F225" s="2"/>
      <c r="G225" s="2"/>
      <c r="H225" s="2"/>
      <c r="I225" s="2"/>
      <c r="J225" s="2"/>
    </row>
    <row r="226" spans="4:10" x14ac:dyDescent="0.2">
      <c r="D226" s="2"/>
      <c r="E226" s="2"/>
      <c r="F226" s="2"/>
      <c r="G226" s="2"/>
      <c r="H226" s="2"/>
      <c r="I226" s="2"/>
      <c r="J226" s="2"/>
    </row>
    <row r="227" spans="4:10" x14ac:dyDescent="0.2">
      <c r="D227" s="2"/>
      <c r="E227" s="2"/>
      <c r="F227" s="2"/>
      <c r="G227" s="2"/>
      <c r="H227" s="2"/>
      <c r="I227" s="2"/>
      <c r="J227" s="2"/>
    </row>
    <row r="228" spans="4:10" x14ac:dyDescent="0.2">
      <c r="D228" s="2"/>
      <c r="E228" s="2"/>
      <c r="F228" s="2"/>
      <c r="G228" s="2"/>
      <c r="H228" s="2"/>
      <c r="I228" s="2"/>
      <c r="J228" s="2"/>
    </row>
    <row r="229" spans="4:10" x14ac:dyDescent="0.2">
      <c r="D229" s="2"/>
      <c r="E229" s="2"/>
      <c r="F229" s="2"/>
      <c r="G229" s="2"/>
      <c r="H229" s="2"/>
      <c r="I229" s="2"/>
      <c r="J229" s="2"/>
    </row>
    <row r="230" spans="4:10" x14ac:dyDescent="0.2">
      <c r="D230" s="2"/>
      <c r="E230" s="2"/>
      <c r="F230" s="2"/>
      <c r="G230" s="2"/>
      <c r="H230" s="2"/>
      <c r="I230" s="2"/>
      <c r="J230" s="2"/>
    </row>
    <row r="231" spans="4:10" x14ac:dyDescent="0.2">
      <c r="D231" s="2"/>
      <c r="E231" s="2"/>
      <c r="F231" s="2"/>
      <c r="G231" s="2"/>
      <c r="H231" s="2"/>
      <c r="I231" s="2"/>
      <c r="J231" s="2"/>
    </row>
    <row r="232" spans="4:10" x14ac:dyDescent="0.2">
      <c r="D232" s="2"/>
      <c r="E232" s="2"/>
      <c r="F232" s="2"/>
      <c r="G232" s="2"/>
      <c r="H232" s="2"/>
      <c r="I232" s="2"/>
      <c r="J232" s="2"/>
    </row>
    <row r="233" spans="4:10" x14ac:dyDescent="0.2">
      <c r="D233" s="2"/>
      <c r="E233" s="2"/>
      <c r="F233" s="2"/>
      <c r="G233" s="2"/>
      <c r="H233" s="2"/>
      <c r="I233" s="2"/>
      <c r="J233" s="2"/>
    </row>
    <row r="234" spans="4:10" x14ac:dyDescent="0.2">
      <c r="D234" s="2"/>
      <c r="E234" s="2"/>
      <c r="F234" s="2"/>
      <c r="G234" s="2"/>
      <c r="H234" s="2"/>
      <c r="I234" s="2"/>
      <c r="J234" s="2"/>
    </row>
    <row r="235" spans="4:10" x14ac:dyDescent="0.2">
      <c r="D235" s="2"/>
      <c r="E235" s="2"/>
      <c r="F235" s="2"/>
      <c r="G235" s="2"/>
      <c r="H235" s="2"/>
      <c r="I235" s="2"/>
      <c r="J235" s="2"/>
    </row>
    <row r="236" spans="4:10" x14ac:dyDescent="0.2">
      <c r="D236" s="2"/>
      <c r="E236" s="2"/>
      <c r="F236" s="2"/>
      <c r="G236" s="2"/>
      <c r="H236" s="2"/>
      <c r="I236" s="2"/>
      <c r="J236" s="2"/>
    </row>
    <row r="237" spans="4:10" x14ac:dyDescent="0.2">
      <c r="D237" s="2"/>
      <c r="E237" s="2"/>
      <c r="F237" s="2"/>
      <c r="G237" s="2"/>
      <c r="H237" s="2"/>
      <c r="I237" s="2"/>
      <c r="J237" s="2"/>
    </row>
    <row r="238" spans="4:10" x14ac:dyDescent="0.2">
      <c r="D238" s="2"/>
      <c r="E238" s="2"/>
      <c r="F238" s="2"/>
      <c r="G238" s="2"/>
      <c r="H238" s="2"/>
      <c r="I238" s="2"/>
      <c r="J238" s="2"/>
    </row>
    <row r="239" spans="4:10" x14ac:dyDescent="0.2">
      <c r="D239" s="2"/>
      <c r="E239" s="2"/>
      <c r="F239" s="2"/>
      <c r="G239" s="2"/>
      <c r="H239" s="2"/>
      <c r="I239" s="2"/>
      <c r="J239" s="2"/>
    </row>
    <row r="240" spans="4:10" x14ac:dyDescent="0.2">
      <c r="D240" s="2"/>
      <c r="E240" s="2"/>
      <c r="F240" s="2"/>
      <c r="G240" s="2"/>
      <c r="H240" s="2"/>
      <c r="I240" s="2"/>
      <c r="J240" s="2"/>
    </row>
    <row r="241" spans="4:10" x14ac:dyDescent="0.2">
      <c r="D241" s="2"/>
      <c r="E241" s="2"/>
      <c r="F241" s="2"/>
      <c r="G241" s="2"/>
      <c r="H241" s="2"/>
      <c r="I241" s="2"/>
      <c r="J241" s="2"/>
    </row>
    <row r="242" spans="4:10" x14ac:dyDescent="0.2">
      <c r="D242" s="2"/>
      <c r="E242" s="2"/>
      <c r="F242" s="2"/>
      <c r="G242" s="2"/>
      <c r="H242" s="2"/>
      <c r="I242" s="2"/>
      <c r="J242" s="2"/>
    </row>
    <row r="243" spans="4:10" x14ac:dyDescent="0.2">
      <c r="D243" s="2"/>
      <c r="E243" s="2"/>
      <c r="F243" s="2"/>
      <c r="G243" s="2"/>
      <c r="H243" s="2"/>
      <c r="I243" s="2"/>
      <c r="J243" s="2"/>
    </row>
    <row r="244" spans="4:10" x14ac:dyDescent="0.2">
      <c r="D244" s="2"/>
      <c r="E244" s="2"/>
      <c r="F244" s="2"/>
      <c r="G244" s="2"/>
      <c r="H244" s="2"/>
      <c r="I244" s="2"/>
      <c r="J244" s="2"/>
    </row>
    <row r="245" spans="4:10" x14ac:dyDescent="0.2">
      <c r="D245" s="2"/>
      <c r="E245" s="2"/>
      <c r="F245" s="2"/>
      <c r="G245" s="2"/>
      <c r="H245" s="2"/>
      <c r="I245" s="2"/>
      <c r="J245" s="2"/>
    </row>
    <row r="246" spans="4:10" x14ac:dyDescent="0.2">
      <c r="D246" s="2"/>
      <c r="E246" s="2"/>
      <c r="F246" s="2"/>
      <c r="G246" s="2"/>
      <c r="H246" s="2"/>
      <c r="I246" s="2"/>
      <c r="J246" s="2"/>
    </row>
    <row r="247" spans="4:10" x14ac:dyDescent="0.2">
      <c r="D247" s="2"/>
      <c r="E247" s="2"/>
      <c r="F247" s="2"/>
      <c r="G247" s="2"/>
      <c r="H247" s="2"/>
      <c r="I247" s="2"/>
      <c r="J247" s="2"/>
    </row>
    <row r="248" spans="4:10" x14ac:dyDescent="0.2">
      <c r="D248" s="2"/>
      <c r="E248" s="2"/>
      <c r="F248" s="2"/>
      <c r="G248" s="2"/>
      <c r="H248" s="2"/>
      <c r="I248" s="2"/>
      <c r="J248" s="2"/>
    </row>
    <row r="249" spans="4:10" x14ac:dyDescent="0.2">
      <c r="D249" s="2"/>
      <c r="E249" s="2"/>
      <c r="F249" s="2"/>
      <c r="G249" s="2"/>
      <c r="H249" s="2"/>
      <c r="I249" s="2"/>
      <c r="J249" s="2"/>
    </row>
    <row r="250" spans="4:10" x14ac:dyDescent="0.2">
      <c r="D250" s="2"/>
      <c r="E250" s="2"/>
      <c r="F250" s="2"/>
      <c r="G250" s="2"/>
      <c r="H250" s="2"/>
      <c r="I250" s="2"/>
      <c r="J250" s="2"/>
    </row>
    <row r="251" spans="4:10" x14ac:dyDescent="0.2">
      <c r="D251" s="2"/>
      <c r="E251" s="2"/>
      <c r="F251" s="2"/>
      <c r="G251" s="2"/>
      <c r="H251" s="2"/>
      <c r="I251" s="2"/>
      <c r="J251" s="2"/>
    </row>
    <row r="252" spans="4:10" x14ac:dyDescent="0.2">
      <c r="D252" s="2"/>
      <c r="E252" s="2"/>
      <c r="F252" s="2"/>
      <c r="G252" s="2"/>
      <c r="H252" s="2"/>
      <c r="I252" s="2"/>
      <c r="J252" s="2"/>
    </row>
    <row r="253" spans="4:10" x14ac:dyDescent="0.2">
      <c r="D253" s="2"/>
      <c r="E253" s="2"/>
      <c r="F253" s="2"/>
      <c r="G253" s="2"/>
      <c r="H253" s="2"/>
      <c r="I253" s="2"/>
      <c r="J253" s="2"/>
    </row>
    <row r="254" spans="4:10" x14ac:dyDescent="0.2">
      <c r="D254" s="2"/>
      <c r="E254" s="2"/>
      <c r="F254" s="2"/>
      <c r="G254" s="2"/>
      <c r="H254" s="2"/>
      <c r="I254" s="2"/>
      <c r="J254" s="2"/>
    </row>
    <row r="255" spans="4:10" x14ac:dyDescent="0.2">
      <c r="D255" s="2"/>
      <c r="E255" s="2"/>
      <c r="F255" s="2"/>
      <c r="G255" s="2"/>
      <c r="H255" s="2"/>
      <c r="I255" s="2"/>
      <c r="J255" s="2"/>
    </row>
    <row r="256" spans="4:10" x14ac:dyDescent="0.2">
      <c r="D256" s="2"/>
      <c r="E256" s="2"/>
      <c r="F256" s="2"/>
      <c r="G256" s="2"/>
      <c r="H256" s="2"/>
      <c r="I256" s="2"/>
      <c r="J256" s="2"/>
    </row>
    <row r="257" spans="4:10" x14ac:dyDescent="0.2">
      <c r="D257" s="2"/>
      <c r="E257" s="2"/>
      <c r="F257" s="2"/>
      <c r="G257" s="2"/>
      <c r="H257" s="2"/>
      <c r="I257" s="2"/>
      <c r="J257" s="2"/>
    </row>
    <row r="258" spans="4:10" x14ac:dyDescent="0.2">
      <c r="D258" s="2"/>
      <c r="E258" s="2"/>
      <c r="F258" s="2"/>
      <c r="G258" s="2"/>
      <c r="H258" s="2"/>
      <c r="I258" s="2"/>
      <c r="J258" s="2"/>
    </row>
    <row r="259" spans="4:10" x14ac:dyDescent="0.2">
      <c r="D259" s="2"/>
      <c r="E259" s="2"/>
      <c r="F259" s="2"/>
      <c r="G259" s="2"/>
      <c r="H259" s="2"/>
      <c r="I259" s="2"/>
      <c r="J259" s="2"/>
    </row>
    <row r="260" spans="4:10" x14ac:dyDescent="0.2">
      <c r="D260" s="2"/>
      <c r="E260" s="2"/>
      <c r="F260" s="2"/>
      <c r="G260" s="2"/>
      <c r="H260" s="2"/>
      <c r="I260" s="2"/>
      <c r="J260" s="2"/>
    </row>
    <row r="261" spans="4:10" x14ac:dyDescent="0.2">
      <c r="D261" s="2"/>
      <c r="E261" s="2"/>
      <c r="F261" s="2"/>
      <c r="G261" s="2"/>
      <c r="H261" s="2"/>
      <c r="I261" s="2"/>
      <c r="J261" s="2"/>
    </row>
  </sheetData>
  <mergeCells count="32">
    <mergeCell ref="B24:M24"/>
    <mergeCell ref="B25:M25"/>
    <mergeCell ref="H7:H8"/>
    <mergeCell ref="B6:C8"/>
    <mergeCell ref="K6:K8"/>
    <mergeCell ref="L6:L8"/>
    <mergeCell ref="M6:M8"/>
    <mergeCell ref="J6:J8"/>
    <mergeCell ref="B15:C15"/>
    <mergeCell ref="B16:C16"/>
    <mergeCell ref="B20:C20"/>
    <mergeCell ref="B21:C21"/>
    <mergeCell ref="B11:C11"/>
    <mergeCell ref="I7:I8"/>
    <mergeCell ref="B13:C13"/>
    <mergeCell ref="B12:C12"/>
    <mergeCell ref="B26:M26"/>
    <mergeCell ref="B2:M2"/>
    <mergeCell ref="D6:F6"/>
    <mergeCell ref="G6:I6"/>
    <mergeCell ref="B9:C9"/>
    <mergeCell ref="B10:C10"/>
    <mergeCell ref="B14:C14"/>
    <mergeCell ref="D7:D8"/>
    <mergeCell ref="E7:E8"/>
    <mergeCell ref="F7:F8"/>
    <mergeCell ref="G7:G8"/>
    <mergeCell ref="B18:C18"/>
    <mergeCell ref="B17:C17"/>
    <mergeCell ref="B23:M23"/>
    <mergeCell ref="B22:C22"/>
    <mergeCell ref="B19:C19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"/>
  <sheetViews>
    <sheetView topLeftCell="A38" zoomScaleNormal="100" workbookViewId="0">
      <selection activeCell="C38" sqref="C38"/>
    </sheetView>
  </sheetViews>
  <sheetFormatPr baseColWidth="10" defaultColWidth="11.44140625" defaultRowHeight="10.199999999999999" x14ac:dyDescent="0.2"/>
  <cols>
    <col min="1" max="1" width="3.6640625" style="5" customWidth="1"/>
    <col min="2" max="2" width="15.5546875" style="5" customWidth="1"/>
    <col min="3" max="3" width="27" style="5" bestFit="1" customWidth="1"/>
    <col min="4" max="4" width="14.33203125" style="5" customWidth="1"/>
    <col min="5" max="5" width="8.5546875" style="5" customWidth="1"/>
    <col min="6" max="6" width="6.5546875" style="5" bestFit="1" customWidth="1"/>
    <col min="7" max="7" width="13.6640625" style="5" customWidth="1"/>
    <col min="8" max="8" width="7.88671875" style="5" bestFit="1" customWidth="1"/>
    <col min="9" max="9" width="7.5546875" style="5" bestFit="1" customWidth="1"/>
    <col min="10" max="10" width="17.88671875" style="5" customWidth="1"/>
    <col min="11" max="11" width="20.33203125" style="5" customWidth="1"/>
    <col min="12" max="12" width="11.44140625" style="11"/>
    <col min="13" max="16384" width="11.44140625" style="5"/>
  </cols>
  <sheetData>
    <row r="1" spans="2:12" x14ac:dyDescent="0.2">
      <c r="G1" s="6"/>
      <c r="L1" s="5"/>
    </row>
    <row r="2" spans="2:12" ht="14.4" x14ac:dyDescent="0.3">
      <c r="B2" s="7" t="s">
        <v>100</v>
      </c>
      <c r="L2" s="5"/>
    </row>
    <row r="3" spans="2:12" ht="13.8" x14ac:dyDescent="0.3">
      <c r="B3" s="35" t="s">
        <v>80</v>
      </c>
      <c r="L3" s="5"/>
    </row>
    <row r="4" spans="2:12" x14ac:dyDescent="0.2">
      <c r="B4" s="8"/>
      <c r="L4" s="5"/>
    </row>
    <row r="5" spans="2:12" ht="12" x14ac:dyDescent="0.2">
      <c r="B5" s="100" t="s">
        <v>37</v>
      </c>
      <c r="C5" s="100" t="s">
        <v>0</v>
      </c>
      <c r="D5" s="62" t="s">
        <v>65</v>
      </c>
      <c r="E5" s="63"/>
      <c r="F5" s="64"/>
      <c r="G5" s="62" t="s">
        <v>95</v>
      </c>
      <c r="H5" s="63"/>
      <c r="I5" s="64"/>
      <c r="J5" s="79" t="s">
        <v>96</v>
      </c>
      <c r="K5" s="79" t="s">
        <v>97</v>
      </c>
      <c r="L5" s="5"/>
    </row>
    <row r="6" spans="2:12" x14ac:dyDescent="0.2">
      <c r="B6" s="101"/>
      <c r="C6" s="101"/>
      <c r="D6" s="97" t="s">
        <v>73</v>
      </c>
      <c r="E6" s="97" t="s">
        <v>74</v>
      </c>
      <c r="F6" s="98" t="s">
        <v>1</v>
      </c>
      <c r="G6" s="97" t="s">
        <v>73</v>
      </c>
      <c r="H6" s="97" t="s">
        <v>74</v>
      </c>
      <c r="I6" s="98" t="s">
        <v>1</v>
      </c>
      <c r="J6" s="80"/>
      <c r="K6" s="80"/>
      <c r="L6" s="5"/>
    </row>
    <row r="7" spans="2:12" x14ac:dyDescent="0.2">
      <c r="B7" s="102"/>
      <c r="C7" s="102"/>
      <c r="D7" s="97"/>
      <c r="E7" s="97"/>
      <c r="F7" s="99"/>
      <c r="G7" s="97"/>
      <c r="H7" s="97"/>
      <c r="I7" s="99"/>
      <c r="J7" s="81"/>
      <c r="K7" s="81"/>
      <c r="L7" s="5"/>
    </row>
    <row r="8" spans="2:12" ht="12" x14ac:dyDescent="0.2">
      <c r="B8" s="85" t="s">
        <v>38</v>
      </c>
      <c r="C8" s="27" t="s">
        <v>2</v>
      </c>
      <c r="D8" s="21">
        <v>0</v>
      </c>
      <c r="E8" s="21">
        <v>0</v>
      </c>
      <c r="F8" s="21">
        <v>0</v>
      </c>
      <c r="G8" s="22">
        <f>VLOOKUP(C8,[1]ingreso_0112_2022!$C$4:$G$56,2,FALSE)</f>
        <v>137</v>
      </c>
      <c r="H8" s="22">
        <f>VLOOKUP(C8,[1]ingreso_0112_2022!$C$4:$G$56,3,FALSE)</f>
        <v>1</v>
      </c>
      <c r="I8" s="22">
        <f>SUM(G8:H8)</f>
        <v>138</v>
      </c>
      <c r="J8" s="24">
        <v>2.1561590370406248E-4</v>
      </c>
      <c r="K8" s="23" t="s">
        <v>68</v>
      </c>
      <c r="L8" s="5"/>
    </row>
    <row r="9" spans="2:12" ht="12" x14ac:dyDescent="0.2">
      <c r="B9" s="85"/>
      <c r="C9" s="27" t="s">
        <v>3</v>
      </c>
      <c r="D9" s="21">
        <v>44</v>
      </c>
      <c r="E9" s="21">
        <v>0</v>
      </c>
      <c r="F9" s="21">
        <v>44</v>
      </c>
      <c r="G9" s="22">
        <f>VLOOKUP(C9,[1]ingreso_0112_2022!$C$4:$G$56,2,FALSE)</f>
        <v>140992</v>
      </c>
      <c r="H9" s="22">
        <f>VLOOKUP(C9,[1]ingreso_0112_2022!$C$4:$G$56,3,FALSE)</f>
        <v>78875</v>
      </c>
      <c r="I9" s="22">
        <f t="shared" ref="I9:I63" si="0">SUM(G9:H9)</f>
        <v>219867</v>
      </c>
      <c r="J9" s="23">
        <v>0.34352769492537033</v>
      </c>
      <c r="K9" s="23">
        <f t="shared" ref="K9:K63" si="1">(I9-F9)/F9</f>
        <v>4995.977272727273</v>
      </c>
      <c r="L9" s="5"/>
    </row>
    <row r="10" spans="2:12" ht="12" x14ac:dyDescent="0.2">
      <c r="B10" s="85"/>
      <c r="C10" s="27" t="s">
        <v>4</v>
      </c>
      <c r="D10" s="21">
        <v>58</v>
      </c>
      <c r="E10" s="21">
        <v>0</v>
      </c>
      <c r="F10" s="21">
        <v>58</v>
      </c>
      <c r="G10" s="22">
        <f>VLOOKUP(C10,[1]ingreso_0112_2022!$C$4:$G$56,2,FALSE)</f>
        <v>4026</v>
      </c>
      <c r="H10" s="22">
        <f>VLOOKUP(C10,[1]ingreso_0112_2022!$C$4:$G$56,3,FALSE)</f>
        <v>2361</v>
      </c>
      <c r="I10" s="22">
        <f t="shared" si="0"/>
        <v>6387</v>
      </c>
      <c r="J10" s="23">
        <v>9.9792664996945449E-3</v>
      </c>
      <c r="K10" s="23">
        <f t="shared" si="1"/>
        <v>109.12068965517241</v>
      </c>
      <c r="L10" s="5"/>
    </row>
    <row r="11" spans="2:12" ht="12" x14ac:dyDescent="0.2">
      <c r="B11" s="84" t="s">
        <v>48</v>
      </c>
      <c r="C11" s="84"/>
      <c r="D11" s="28">
        <v>102</v>
      </c>
      <c r="E11" s="28">
        <v>0</v>
      </c>
      <c r="F11" s="28">
        <v>102</v>
      </c>
      <c r="G11" s="28">
        <f>SUM(G8:G10)</f>
        <v>145155</v>
      </c>
      <c r="H11" s="28">
        <f>SUM(H8:H10)</f>
        <v>81237</v>
      </c>
      <c r="I11" s="28">
        <f t="shared" si="0"/>
        <v>226392</v>
      </c>
      <c r="J11" s="29">
        <v>0.35372257732876894</v>
      </c>
      <c r="K11" s="29">
        <f t="shared" si="1"/>
        <v>2218.5294117647059</v>
      </c>
      <c r="L11" s="5"/>
    </row>
    <row r="12" spans="2:12" ht="12" x14ac:dyDescent="0.2">
      <c r="B12" s="87" t="s">
        <v>47</v>
      </c>
      <c r="C12" s="27" t="s">
        <v>66</v>
      </c>
      <c r="D12" s="21">
        <v>0</v>
      </c>
      <c r="E12" s="21">
        <v>0</v>
      </c>
      <c r="F12" s="21">
        <v>0</v>
      </c>
      <c r="G12" s="22">
        <f>VLOOKUP(C12,[1]ingreso_0112_2022!$C$4:$G$56,2,FALSE)</f>
        <v>0</v>
      </c>
      <c r="H12" s="22">
        <f>VLOOKUP(C12,[1]ingreso_0112_2022!$C$4:$G$56,3,FALSE)</f>
        <v>0</v>
      </c>
      <c r="I12" s="30">
        <f t="shared" si="0"/>
        <v>0</v>
      </c>
      <c r="J12" s="31">
        <v>0</v>
      </c>
      <c r="K12" s="31" t="s">
        <v>68</v>
      </c>
      <c r="L12" s="5"/>
    </row>
    <row r="13" spans="2:12" ht="12" x14ac:dyDescent="0.2">
      <c r="B13" s="96"/>
      <c r="C13" s="27" t="s">
        <v>5</v>
      </c>
      <c r="D13" s="21">
        <v>143</v>
      </c>
      <c r="E13" s="21">
        <v>12</v>
      </c>
      <c r="F13" s="21">
        <v>155</v>
      </c>
      <c r="G13" s="22">
        <f>VLOOKUP(C13,[1]ingreso_0112_2022!$C$4:$G$56,2,FALSE)</f>
        <v>4943</v>
      </c>
      <c r="H13" s="22">
        <f>VLOOKUP(C13,[1]ingreso_0112_2022!$C$4:$G$56,3,FALSE)</f>
        <v>2209</v>
      </c>
      <c r="I13" s="22">
        <f t="shared" si="0"/>
        <v>7152</v>
      </c>
      <c r="J13" s="23">
        <v>1.117452857457576E-2</v>
      </c>
      <c r="K13" s="23">
        <f t="shared" si="1"/>
        <v>45.141935483870967</v>
      </c>
      <c r="L13" s="5"/>
    </row>
    <row r="14" spans="2:12" ht="12" x14ac:dyDescent="0.2">
      <c r="B14" s="84" t="s">
        <v>49</v>
      </c>
      <c r="C14" s="84"/>
      <c r="D14" s="28">
        <v>143</v>
      </c>
      <c r="E14" s="28">
        <v>12</v>
      </c>
      <c r="F14" s="28">
        <v>155</v>
      </c>
      <c r="G14" s="28">
        <f>SUM(G12:G13)</f>
        <v>4943</v>
      </c>
      <c r="H14" s="28">
        <f>SUM(H12:H13)</f>
        <v>2209</v>
      </c>
      <c r="I14" s="28">
        <f t="shared" si="0"/>
        <v>7152</v>
      </c>
      <c r="J14" s="29">
        <v>1.117452857457576E-2</v>
      </c>
      <c r="K14" s="29">
        <f t="shared" si="1"/>
        <v>45.141935483870967</v>
      </c>
      <c r="L14" s="5"/>
    </row>
    <row r="15" spans="2:12" ht="12" x14ac:dyDescent="0.2">
      <c r="B15" s="95" t="s">
        <v>6</v>
      </c>
      <c r="C15" s="27" t="s">
        <v>7</v>
      </c>
      <c r="D15" s="21">
        <v>28</v>
      </c>
      <c r="E15" s="21">
        <v>0</v>
      </c>
      <c r="F15" s="21">
        <v>28</v>
      </c>
      <c r="G15" s="22">
        <f>VLOOKUP(C15,[1]ingreso_0112_2022!$C$4:$G$56,2,FALSE)</f>
        <v>2383</v>
      </c>
      <c r="H15" s="22">
        <f>VLOOKUP(C15,[1]ingreso_0112_2022!$C$4:$G$56,3,FALSE)</f>
        <v>291</v>
      </c>
      <c r="I15" s="22">
        <f t="shared" si="0"/>
        <v>2674</v>
      </c>
      <c r="J15" s="23">
        <v>4.1779487427874139E-3</v>
      </c>
      <c r="K15" s="23">
        <f t="shared" si="1"/>
        <v>94.5</v>
      </c>
      <c r="L15" s="5"/>
    </row>
    <row r="16" spans="2:12" ht="12" x14ac:dyDescent="0.2">
      <c r="B16" s="95"/>
      <c r="C16" s="27" t="s">
        <v>8</v>
      </c>
      <c r="D16" s="21">
        <v>0</v>
      </c>
      <c r="E16" s="21">
        <v>0</v>
      </c>
      <c r="F16" s="21">
        <v>0</v>
      </c>
      <c r="G16" s="22">
        <f>VLOOKUP(C16,[1]ingreso_0112_2022!$C$4:$G$56,2,FALSE)</f>
        <v>11</v>
      </c>
      <c r="H16" s="22">
        <f>VLOOKUP(C16,[1]ingreso_0112_2022!$C$4:$G$56,3,FALSE)</f>
        <v>0</v>
      </c>
      <c r="I16" s="22">
        <f t="shared" si="0"/>
        <v>11</v>
      </c>
      <c r="J16" s="23">
        <v>1.7186774932932519E-5</v>
      </c>
      <c r="K16" s="23" t="s">
        <v>68</v>
      </c>
      <c r="L16" s="5"/>
    </row>
    <row r="17" spans="2:12" ht="12" x14ac:dyDescent="0.2">
      <c r="B17" s="95"/>
      <c r="C17" s="27" t="s">
        <v>36</v>
      </c>
      <c r="D17" s="21">
        <v>0</v>
      </c>
      <c r="E17" s="21">
        <v>0</v>
      </c>
      <c r="F17" s="21">
        <v>0</v>
      </c>
      <c r="G17" s="22">
        <f>VLOOKUP(C17,[1]ingreso_0112_2022!$C$4:$G$56,2,FALSE)</f>
        <v>203</v>
      </c>
      <c r="H17" s="22">
        <f>VLOOKUP(C17,[1]ingreso_0112_2022!$C$4:$G$56,3,FALSE)</f>
        <v>2</v>
      </c>
      <c r="I17" s="22">
        <f t="shared" si="0"/>
        <v>205</v>
      </c>
      <c r="J17" s="23">
        <v>3.2029898738646963E-4</v>
      </c>
      <c r="K17" s="23" t="s">
        <v>68</v>
      </c>
      <c r="L17" s="5"/>
    </row>
    <row r="18" spans="2:12" ht="12" x14ac:dyDescent="0.2">
      <c r="B18" s="95"/>
      <c r="C18" s="27" t="s">
        <v>9</v>
      </c>
      <c r="D18" s="21">
        <v>22</v>
      </c>
      <c r="E18" s="21">
        <v>0</v>
      </c>
      <c r="F18" s="21">
        <v>22</v>
      </c>
      <c r="G18" s="22">
        <f>VLOOKUP(C18,[1]ingreso_0112_2022!$C$4:$G$56,2,FALSE)</f>
        <v>7304</v>
      </c>
      <c r="H18" s="22">
        <f>VLOOKUP(C18,[1]ingreso_0112_2022!$C$4:$G$56,3,FALSE)</f>
        <v>321</v>
      </c>
      <c r="I18" s="22">
        <f t="shared" si="0"/>
        <v>7625</v>
      </c>
      <c r="J18" s="23">
        <v>1.1913559896691859E-2</v>
      </c>
      <c r="K18" s="23">
        <f t="shared" si="1"/>
        <v>345.59090909090907</v>
      </c>
      <c r="L18" s="5"/>
    </row>
    <row r="19" spans="2:12" ht="12" x14ac:dyDescent="0.2">
      <c r="B19" s="95"/>
      <c r="C19" s="27" t="s">
        <v>10</v>
      </c>
      <c r="D19" s="21">
        <v>1</v>
      </c>
      <c r="E19" s="21">
        <v>0</v>
      </c>
      <c r="F19" s="21">
        <v>1</v>
      </c>
      <c r="G19" s="22">
        <f>VLOOKUP(C19,[1]ingreso_0112_2022!$C$4:$G$56,2,FALSE)</f>
        <v>0</v>
      </c>
      <c r="H19" s="22">
        <f>VLOOKUP(C19,[1]ingreso_0112_2022!$C$4:$G$56,3,FALSE)</f>
        <v>0</v>
      </c>
      <c r="I19" s="22">
        <f t="shared" si="0"/>
        <v>0</v>
      </c>
      <c r="J19" s="23">
        <v>0</v>
      </c>
      <c r="K19" s="23">
        <f t="shared" si="1"/>
        <v>-1</v>
      </c>
      <c r="L19" s="5"/>
    </row>
    <row r="20" spans="2:12" ht="12" x14ac:dyDescent="0.2">
      <c r="B20" s="84" t="s">
        <v>11</v>
      </c>
      <c r="C20" s="84"/>
      <c r="D20" s="28">
        <v>51</v>
      </c>
      <c r="E20" s="28">
        <v>0</v>
      </c>
      <c r="F20" s="28">
        <v>51</v>
      </c>
      <c r="G20" s="28">
        <f>SUM(G15:G19)</f>
        <v>9901</v>
      </c>
      <c r="H20" s="28">
        <f>SUM(H15:H19)</f>
        <v>614</v>
      </c>
      <c r="I20" s="28">
        <f t="shared" si="0"/>
        <v>10515</v>
      </c>
      <c r="J20" s="29">
        <v>1.6428994401798673E-2</v>
      </c>
      <c r="K20" s="29">
        <f t="shared" si="1"/>
        <v>205.1764705882353</v>
      </c>
      <c r="L20" s="5"/>
    </row>
    <row r="21" spans="2:12" ht="12" x14ac:dyDescent="0.2">
      <c r="B21" s="95" t="s">
        <v>39</v>
      </c>
      <c r="C21" s="27" t="s">
        <v>12</v>
      </c>
      <c r="D21" s="21">
        <v>32</v>
      </c>
      <c r="E21" s="21">
        <v>0</v>
      </c>
      <c r="F21" s="21">
        <v>32</v>
      </c>
      <c r="G21" s="22">
        <f>VLOOKUP(C21,[1]ingreso_0112_2022!$C$4:$G$56,2,FALSE)</f>
        <v>32</v>
      </c>
      <c r="H21" s="22">
        <f>VLOOKUP(C21,[1]ingreso_0112_2022!$C$4:$G$56,3,FALSE)</f>
        <v>8</v>
      </c>
      <c r="I21" s="22">
        <f t="shared" si="0"/>
        <v>40</v>
      </c>
      <c r="J21" s="23">
        <v>6.2497363392481886E-5</v>
      </c>
      <c r="K21" s="23">
        <f t="shared" si="1"/>
        <v>0.25</v>
      </c>
      <c r="L21" s="5"/>
    </row>
    <row r="22" spans="2:12" ht="12" x14ac:dyDescent="0.2">
      <c r="B22" s="95"/>
      <c r="C22" s="27" t="s">
        <v>13</v>
      </c>
      <c r="D22" s="21">
        <v>0</v>
      </c>
      <c r="E22" s="21">
        <v>0</v>
      </c>
      <c r="F22" s="21">
        <v>0</v>
      </c>
      <c r="G22" s="22">
        <f>VLOOKUP(C22,[1]ingreso_0112_2022!$C$4:$G$56,2,FALSE)</f>
        <v>0</v>
      </c>
      <c r="H22" s="22">
        <f>VLOOKUP(C22,[1]ingreso_0112_2022!$C$4:$G$56,3,FALSE)</f>
        <v>0</v>
      </c>
      <c r="I22" s="22">
        <f t="shared" si="0"/>
        <v>0</v>
      </c>
      <c r="J22" s="23">
        <v>0</v>
      </c>
      <c r="K22" s="23" t="s">
        <v>68</v>
      </c>
      <c r="L22" s="5"/>
    </row>
    <row r="23" spans="2:12" ht="12" x14ac:dyDescent="0.2">
      <c r="B23" s="84" t="s">
        <v>50</v>
      </c>
      <c r="C23" s="84"/>
      <c r="D23" s="28">
        <v>32</v>
      </c>
      <c r="E23" s="28">
        <v>0</v>
      </c>
      <c r="F23" s="28">
        <v>32</v>
      </c>
      <c r="G23" s="28">
        <f>SUM(G21:G22)</f>
        <v>32</v>
      </c>
      <c r="H23" s="28">
        <f>SUM(H21:H22)</f>
        <v>8</v>
      </c>
      <c r="I23" s="28">
        <f t="shared" si="0"/>
        <v>40</v>
      </c>
      <c r="J23" s="29">
        <v>6.2497363392481886E-5</v>
      </c>
      <c r="K23" s="29">
        <f t="shared" si="1"/>
        <v>0.25</v>
      </c>
      <c r="L23" s="5"/>
    </row>
    <row r="24" spans="2:12" ht="12" x14ac:dyDescent="0.2">
      <c r="B24" s="54" t="s">
        <v>14</v>
      </c>
      <c r="C24" s="27" t="s">
        <v>101</v>
      </c>
      <c r="D24" s="21">
        <v>0</v>
      </c>
      <c r="E24" s="21">
        <v>0</v>
      </c>
      <c r="F24" s="21">
        <v>0</v>
      </c>
      <c r="G24" s="22">
        <f>VLOOKUP(C24,[1]ingreso_0112_2022!$C$4:$G$56,2,FALSE)</f>
        <v>1957</v>
      </c>
      <c r="H24" s="22">
        <f>VLOOKUP(C24,[1]ingreso_0112_2022!$C$4:$G$56,3,FALSE)</f>
        <v>2</v>
      </c>
      <c r="I24" s="22">
        <f t="shared" si="0"/>
        <v>1959</v>
      </c>
      <c r="J24" s="23">
        <v>3.0608083721467999E-3</v>
      </c>
      <c r="K24" s="23" t="s">
        <v>68</v>
      </c>
      <c r="L24" s="5"/>
    </row>
    <row r="25" spans="2:12" ht="12" x14ac:dyDescent="0.2">
      <c r="B25" s="84" t="s">
        <v>15</v>
      </c>
      <c r="C25" s="84"/>
      <c r="D25" s="28">
        <v>0</v>
      </c>
      <c r="E25" s="28">
        <v>0</v>
      </c>
      <c r="F25" s="28">
        <v>0</v>
      </c>
      <c r="G25" s="28">
        <f>SUM(G24)</f>
        <v>1957</v>
      </c>
      <c r="H25" s="28">
        <f>SUM(H24)</f>
        <v>2</v>
      </c>
      <c r="I25" s="28">
        <f t="shared" si="0"/>
        <v>1959</v>
      </c>
      <c r="J25" s="29">
        <v>3.0608083721467999E-3</v>
      </c>
      <c r="K25" s="29" t="s">
        <v>68</v>
      </c>
      <c r="L25" s="5"/>
    </row>
    <row r="26" spans="2:12" ht="12" x14ac:dyDescent="0.2">
      <c r="B26" s="54" t="s">
        <v>40</v>
      </c>
      <c r="C26" s="27" t="s">
        <v>102</v>
      </c>
      <c r="D26" s="21">
        <v>2004</v>
      </c>
      <c r="E26" s="21">
        <v>34</v>
      </c>
      <c r="F26" s="21">
        <v>2038</v>
      </c>
      <c r="G26" s="22">
        <f>VLOOKUP(C26,[1]ingreso_0112_2022!$C$4:$G$56,2,FALSE)</f>
        <v>103570</v>
      </c>
      <c r="H26" s="22">
        <f>VLOOKUP(C26,[1]ingreso_0112_2022!$C$4:$G$56,3,FALSE)</f>
        <v>4061</v>
      </c>
      <c r="I26" s="22">
        <f t="shared" si="0"/>
        <v>107631</v>
      </c>
      <c r="J26" s="23">
        <v>0.16816634298240543</v>
      </c>
      <c r="K26" s="23">
        <f t="shared" si="1"/>
        <v>51.812070657507363</v>
      </c>
      <c r="L26" s="5"/>
    </row>
    <row r="27" spans="2:12" ht="12" x14ac:dyDescent="0.2">
      <c r="B27" s="84" t="s">
        <v>51</v>
      </c>
      <c r="C27" s="84"/>
      <c r="D27" s="28">
        <v>2004</v>
      </c>
      <c r="E27" s="28">
        <v>34</v>
      </c>
      <c r="F27" s="28">
        <v>2038</v>
      </c>
      <c r="G27" s="28">
        <f>SUM(G26)</f>
        <v>103570</v>
      </c>
      <c r="H27" s="28">
        <f>SUM(H26)</f>
        <v>4061</v>
      </c>
      <c r="I27" s="28">
        <f t="shared" si="0"/>
        <v>107631</v>
      </c>
      <c r="J27" s="29">
        <v>0.16816634298240543</v>
      </c>
      <c r="K27" s="29">
        <f t="shared" si="1"/>
        <v>51.812070657507363</v>
      </c>
      <c r="L27" s="5"/>
    </row>
    <row r="28" spans="2:12" ht="12" x14ac:dyDescent="0.2">
      <c r="B28" s="87" t="s">
        <v>41</v>
      </c>
      <c r="C28" s="27" t="s">
        <v>16</v>
      </c>
      <c r="D28" s="21">
        <v>0</v>
      </c>
      <c r="E28" s="21">
        <v>0</v>
      </c>
      <c r="F28" s="21">
        <v>0</v>
      </c>
      <c r="G28" s="22">
        <f>VLOOKUP(C28,[1]ingreso_0112_2022!$C$4:$G$56,2,FALSE)</f>
        <v>86</v>
      </c>
      <c r="H28" s="22">
        <f>VLOOKUP(C28,[1]ingreso_0112_2022!$C$4:$G$56,3,FALSE)</f>
        <v>0</v>
      </c>
      <c r="I28" s="22">
        <f t="shared" si="0"/>
        <v>86</v>
      </c>
      <c r="J28" s="23">
        <v>1.3436933129383605E-4</v>
      </c>
      <c r="K28" s="23" t="s">
        <v>68</v>
      </c>
      <c r="L28" s="5"/>
    </row>
    <row r="29" spans="2:12" ht="12" x14ac:dyDescent="0.2">
      <c r="B29" s="91"/>
      <c r="C29" s="27" t="s">
        <v>17</v>
      </c>
      <c r="D29" s="21">
        <v>7</v>
      </c>
      <c r="E29" s="21">
        <v>0</v>
      </c>
      <c r="F29" s="21">
        <v>7</v>
      </c>
      <c r="G29" s="22">
        <f>VLOOKUP(C29,[1]ingreso_0112_2022!$C$4:$G$56,2,FALSE)</f>
        <v>3726</v>
      </c>
      <c r="H29" s="22">
        <f>VLOOKUP(C29,[1]ingreso_0112_2022!$C$4:$G$56,3,FALSE)</f>
        <v>28</v>
      </c>
      <c r="I29" s="22">
        <f t="shared" si="0"/>
        <v>3754</v>
      </c>
      <c r="J29" s="23">
        <v>5.8653775543844244E-3</v>
      </c>
      <c r="K29" s="23">
        <f t="shared" si="1"/>
        <v>535.28571428571433</v>
      </c>
      <c r="L29" s="5"/>
    </row>
    <row r="30" spans="2:12" ht="12" x14ac:dyDescent="0.2">
      <c r="B30" s="92" t="s">
        <v>52</v>
      </c>
      <c r="C30" s="93"/>
      <c r="D30" s="28">
        <v>7</v>
      </c>
      <c r="E30" s="28">
        <v>0</v>
      </c>
      <c r="F30" s="28">
        <v>7</v>
      </c>
      <c r="G30" s="28">
        <f>SUM(G28:G29)</f>
        <v>3812</v>
      </c>
      <c r="H30" s="28">
        <f>SUM(H28:H29)</f>
        <v>28</v>
      </c>
      <c r="I30" s="28">
        <f t="shared" si="0"/>
        <v>3840</v>
      </c>
      <c r="J30" s="29">
        <v>5.9997468856782601E-3</v>
      </c>
      <c r="K30" s="29">
        <f t="shared" si="1"/>
        <v>547.57142857142856</v>
      </c>
      <c r="L30" s="5"/>
    </row>
    <row r="31" spans="2:12" ht="12" x14ac:dyDescent="0.2">
      <c r="B31" s="32" t="s">
        <v>42</v>
      </c>
      <c r="C31" s="27" t="s">
        <v>103</v>
      </c>
      <c r="D31" s="21">
        <v>0</v>
      </c>
      <c r="E31" s="21">
        <v>0</v>
      </c>
      <c r="F31" s="21">
        <v>0</v>
      </c>
      <c r="G31" s="22">
        <f>VLOOKUP(C31,[1]ingreso_0112_2022!$C$4:$G$56,2,FALSE)</f>
        <v>139</v>
      </c>
      <c r="H31" s="22">
        <f>VLOOKUP(C31,[1]ingreso_0112_2022!$C$4:$G$56,3,FALSE)</f>
        <v>1</v>
      </c>
      <c r="I31" s="22">
        <f t="shared" si="0"/>
        <v>140</v>
      </c>
      <c r="J31" s="23">
        <v>2.1874077187368659E-4</v>
      </c>
      <c r="K31" s="23" t="s">
        <v>68</v>
      </c>
      <c r="L31" s="5"/>
    </row>
    <row r="32" spans="2:12" ht="12" x14ac:dyDescent="0.2">
      <c r="B32" s="92" t="s">
        <v>53</v>
      </c>
      <c r="C32" s="93"/>
      <c r="D32" s="28">
        <v>0</v>
      </c>
      <c r="E32" s="28">
        <v>0</v>
      </c>
      <c r="F32" s="28">
        <v>0</v>
      </c>
      <c r="G32" s="28">
        <f>SUM(G31)</f>
        <v>139</v>
      </c>
      <c r="H32" s="28">
        <f>SUM(H31)</f>
        <v>1</v>
      </c>
      <c r="I32" s="28">
        <f t="shared" si="0"/>
        <v>140</v>
      </c>
      <c r="J32" s="29">
        <v>2.1874077187368659E-4</v>
      </c>
      <c r="K32" s="29" t="s">
        <v>68</v>
      </c>
      <c r="L32" s="5"/>
    </row>
    <row r="33" spans="2:12" ht="12" x14ac:dyDescent="0.2">
      <c r="B33" s="87" t="s">
        <v>44</v>
      </c>
      <c r="C33" s="27" t="s">
        <v>18</v>
      </c>
      <c r="D33" s="21">
        <v>0</v>
      </c>
      <c r="E33" s="21">
        <v>0</v>
      </c>
      <c r="F33" s="21">
        <v>0</v>
      </c>
      <c r="G33" s="22">
        <f>VLOOKUP(C33,[1]ingreso_0112_2022!$C$4:$G$56,2,FALSE)</f>
        <v>4531</v>
      </c>
      <c r="H33" s="22">
        <f>VLOOKUP(C33,[1]ingreso_0112_2022!$C$4:$G$56,3,FALSE)</f>
        <v>1</v>
      </c>
      <c r="I33" s="22">
        <f t="shared" si="0"/>
        <v>4532</v>
      </c>
      <c r="J33" s="23">
        <v>7.0809512723681968E-3</v>
      </c>
      <c r="K33" s="23" t="s">
        <v>68</v>
      </c>
      <c r="L33" s="5"/>
    </row>
    <row r="34" spans="2:12" ht="12" x14ac:dyDescent="0.2">
      <c r="B34" s="94"/>
      <c r="C34" s="27" t="s">
        <v>19</v>
      </c>
      <c r="D34" s="21">
        <v>17</v>
      </c>
      <c r="E34" s="21">
        <v>0</v>
      </c>
      <c r="F34" s="21">
        <v>17</v>
      </c>
      <c r="G34" s="22">
        <f>VLOOKUP(C34,[1]ingreso_0112_2022!$C$4:$G$56,2,FALSE)</f>
        <v>15692</v>
      </c>
      <c r="H34" s="22">
        <f>VLOOKUP(C34,[1]ingreso_0112_2022!$C$4:$G$56,3,FALSE)</f>
        <v>447</v>
      </c>
      <c r="I34" s="22">
        <f t="shared" si="0"/>
        <v>16139</v>
      </c>
      <c r="J34" s="23">
        <v>2.5216123694781628E-2</v>
      </c>
      <c r="K34" s="23">
        <f t="shared" si="1"/>
        <v>948.35294117647061</v>
      </c>
      <c r="L34" s="5"/>
    </row>
    <row r="35" spans="2:12" ht="12" x14ac:dyDescent="0.2">
      <c r="B35" s="91"/>
      <c r="C35" s="27" t="s">
        <v>20</v>
      </c>
      <c r="D35" s="21">
        <v>0</v>
      </c>
      <c r="E35" s="21">
        <v>0</v>
      </c>
      <c r="F35" s="21">
        <v>0</v>
      </c>
      <c r="G35" s="22">
        <f>VLOOKUP(C35,[1]ingreso_0112_2022!$C$4:$G$56,2,FALSE)</f>
        <v>17070</v>
      </c>
      <c r="H35" s="22">
        <f>VLOOKUP(C35,[1]ingreso_0112_2022!$C$4:$G$56,3,FALSE)</f>
        <v>238</v>
      </c>
      <c r="I35" s="22">
        <f t="shared" si="0"/>
        <v>17308</v>
      </c>
      <c r="J35" s="23">
        <v>2.7042609139926909E-2</v>
      </c>
      <c r="K35" s="23" t="s">
        <v>68</v>
      </c>
      <c r="L35" s="5"/>
    </row>
    <row r="36" spans="2:12" ht="12" x14ac:dyDescent="0.2">
      <c r="B36" s="84" t="s">
        <v>54</v>
      </c>
      <c r="C36" s="84"/>
      <c r="D36" s="28">
        <v>17</v>
      </c>
      <c r="E36" s="28">
        <v>0</v>
      </c>
      <c r="F36" s="28">
        <v>17</v>
      </c>
      <c r="G36" s="28">
        <f>SUM(G33:G35)</f>
        <v>37293</v>
      </c>
      <c r="H36" s="28">
        <f>SUM(H33:H35)</f>
        <v>686</v>
      </c>
      <c r="I36" s="28">
        <f t="shared" si="0"/>
        <v>37979</v>
      </c>
      <c r="J36" s="29">
        <v>5.9339684107076733E-2</v>
      </c>
      <c r="K36" s="29">
        <f t="shared" si="1"/>
        <v>2233.0588235294117</v>
      </c>
      <c r="L36" s="5"/>
    </row>
    <row r="37" spans="2:12" ht="12" x14ac:dyDescent="0.2">
      <c r="B37" s="87" t="s">
        <v>43</v>
      </c>
      <c r="C37" s="27" t="s">
        <v>21</v>
      </c>
      <c r="D37" s="21">
        <v>0</v>
      </c>
      <c r="E37" s="21">
        <v>0</v>
      </c>
      <c r="F37" s="21">
        <v>0</v>
      </c>
      <c r="G37" s="22">
        <f>VLOOKUP(C37,[1]ingreso_0112_2022!$C$4:$G$56,2,FALSE)</f>
        <v>0</v>
      </c>
      <c r="H37" s="22">
        <f>VLOOKUP(C37,[1]ingreso_0112_2022!$C$4:$G$56,3,FALSE)</f>
        <v>0</v>
      </c>
      <c r="I37" s="22">
        <f t="shared" si="0"/>
        <v>0</v>
      </c>
      <c r="J37" s="23">
        <v>0</v>
      </c>
      <c r="K37" s="23" t="s">
        <v>68</v>
      </c>
      <c r="L37" s="5"/>
    </row>
    <row r="38" spans="2:12" ht="12" x14ac:dyDescent="0.2">
      <c r="B38" s="88"/>
      <c r="C38" s="27" t="s">
        <v>120</v>
      </c>
      <c r="D38" s="21">
        <v>0</v>
      </c>
      <c r="E38" s="21">
        <v>0</v>
      </c>
      <c r="F38" s="21">
        <v>0</v>
      </c>
      <c r="G38" s="22" t="e">
        <f>VLOOKUP(C38,[1]ingreso_0112_2022!$C$4:$G$56,2,FALSE)</f>
        <v>#N/A</v>
      </c>
      <c r="H38" s="22" t="e">
        <f>VLOOKUP(C38,[1]ingreso_0112_2022!$C$4:$G$56,3,FALSE)</f>
        <v>#N/A</v>
      </c>
      <c r="I38" s="22" t="e">
        <f t="shared" si="0"/>
        <v>#N/A</v>
      </c>
      <c r="J38" s="23">
        <v>4.5701196980752375E-3</v>
      </c>
      <c r="K38" s="23" t="s">
        <v>68</v>
      </c>
      <c r="L38" s="5"/>
    </row>
    <row r="39" spans="2:12" ht="12" x14ac:dyDescent="0.2">
      <c r="B39" s="84" t="s">
        <v>55</v>
      </c>
      <c r="C39" s="84"/>
      <c r="D39" s="28">
        <v>0</v>
      </c>
      <c r="E39" s="28">
        <v>0</v>
      </c>
      <c r="F39" s="28">
        <v>0</v>
      </c>
      <c r="G39" s="28" t="e">
        <f>SUM(G37:G38)</f>
        <v>#N/A</v>
      </c>
      <c r="H39" s="28" t="e">
        <f>SUM(H37:H38)</f>
        <v>#N/A</v>
      </c>
      <c r="I39" s="28" t="e">
        <f t="shared" si="0"/>
        <v>#N/A</v>
      </c>
      <c r="J39" s="29">
        <v>4.5701196980752375E-3</v>
      </c>
      <c r="K39" s="29" t="s">
        <v>68</v>
      </c>
      <c r="L39" s="5"/>
    </row>
    <row r="40" spans="2:12" ht="12" x14ac:dyDescent="0.2">
      <c r="B40" s="87" t="s">
        <v>45</v>
      </c>
      <c r="C40" s="27" t="s">
        <v>22</v>
      </c>
      <c r="D40" s="21">
        <v>440</v>
      </c>
      <c r="E40" s="21">
        <v>4</v>
      </c>
      <c r="F40" s="21">
        <v>444</v>
      </c>
      <c r="G40" s="22">
        <f>VLOOKUP(C40,[1]ingreso_0112_2022!$C$4:$G$56,2,FALSE)</f>
        <v>40465</v>
      </c>
      <c r="H40" s="22">
        <f>VLOOKUP(C40,[1]ingreso_0112_2022!$C$4:$G$56,3,FALSE)</f>
        <v>1032</v>
      </c>
      <c r="I40" s="22">
        <f t="shared" si="0"/>
        <v>41497</v>
      </c>
      <c r="J40" s="23">
        <v>6.4836327217445519E-2</v>
      </c>
      <c r="K40" s="23">
        <f t="shared" si="1"/>
        <v>92.461711711711715</v>
      </c>
      <c r="L40" s="5"/>
    </row>
    <row r="41" spans="2:12" ht="12" x14ac:dyDescent="0.2">
      <c r="B41" s="89"/>
      <c r="C41" s="27" t="s">
        <v>23</v>
      </c>
      <c r="D41" s="21">
        <v>0</v>
      </c>
      <c r="E41" s="21">
        <v>0</v>
      </c>
      <c r="F41" s="21">
        <v>0</v>
      </c>
      <c r="G41" s="22">
        <f>VLOOKUP(C41,[1]ingreso_0112_2022!$C$4:$G$56,2,FALSE)</f>
        <v>4</v>
      </c>
      <c r="H41" s="22">
        <f>VLOOKUP(C41,[1]ingreso_0112_2022!$C$4:$G$56,3,FALSE)</f>
        <v>339</v>
      </c>
      <c r="I41" s="22">
        <f t="shared" si="0"/>
        <v>343</v>
      </c>
      <c r="J41" s="23">
        <v>5.3591489109053217E-4</v>
      </c>
      <c r="K41" s="23" t="s">
        <v>68</v>
      </c>
      <c r="L41" s="5"/>
    </row>
    <row r="42" spans="2:12" ht="12" x14ac:dyDescent="0.2">
      <c r="B42" s="89"/>
      <c r="C42" s="27" t="s">
        <v>24</v>
      </c>
      <c r="D42" s="21">
        <v>3</v>
      </c>
      <c r="E42" s="21">
        <v>0</v>
      </c>
      <c r="F42" s="21">
        <v>3</v>
      </c>
      <c r="G42" s="22">
        <f>VLOOKUP(C42,[1]ingreso_0112_2022!$C$4:$G$56,2,FALSE)</f>
        <v>14209</v>
      </c>
      <c r="H42" s="22">
        <f>VLOOKUP(C42,[1]ingreso_0112_2022!$C$4:$G$56,3,FALSE)</f>
        <v>35</v>
      </c>
      <c r="I42" s="22">
        <f t="shared" si="0"/>
        <v>14244</v>
      </c>
      <c r="J42" s="23">
        <v>2.2255311104062796E-2</v>
      </c>
      <c r="K42" s="23">
        <f t="shared" si="1"/>
        <v>4747</v>
      </c>
      <c r="L42" s="5"/>
    </row>
    <row r="43" spans="2:12" ht="12" x14ac:dyDescent="0.2">
      <c r="B43" s="89"/>
      <c r="C43" s="27" t="s">
        <v>25</v>
      </c>
      <c r="D43" s="21">
        <v>2</v>
      </c>
      <c r="E43" s="21">
        <v>0</v>
      </c>
      <c r="F43" s="21">
        <v>2</v>
      </c>
      <c r="G43" s="22">
        <f>VLOOKUP(C43,[1]ingreso_0112_2022!$C$4:$G$56,2,FALSE)</f>
        <v>2487</v>
      </c>
      <c r="H43" s="22">
        <f>VLOOKUP(C43,[1]ingreso_0112_2022!$C$4:$G$56,3,FALSE)</f>
        <v>0</v>
      </c>
      <c r="I43" s="22">
        <f t="shared" si="0"/>
        <v>2487</v>
      </c>
      <c r="J43" s="23">
        <v>3.8857735689275608E-3</v>
      </c>
      <c r="K43" s="23">
        <f t="shared" si="1"/>
        <v>1242.5</v>
      </c>
      <c r="L43" s="5"/>
    </row>
    <row r="44" spans="2:12" ht="13.8" x14ac:dyDescent="0.2">
      <c r="B44" s="90"/>
      <c r="C44" s="27" t="s">
        <v>75</v>
      </c>
      <c r="D44" s="21">
        <v>0</v>
      </c>
      <c r="E44" s="21">
        <v>0</v>
      </c>
      <c r="F44" s="21">
        <v>0</v>
      </c>
      <c r="G44" s="22">
        <f>VLOOKUP(C44,[1]ingreso_0112_2022!$C$4:$G$56,2,FALSE)</f>
        <v>0</v>
      </c>
      <c r="H44" s="22">
        <f>VLOOKUP(C44,[1]ingreso_0112_2022!$C$4:$G$56,3,FALSE)</f>
        <v>2</v>
      </c>
      <c r="I44" s="22">
        <f t="shared" si="0"/>
        <v>2</v>
      </c>
      <c r="J44" s="23">
        <v>3.1248681696240939E-6</v>
      </c>
      <c r="K44" s="23" t="s">
        <v>68</v>
      </c>
      <c r="L44" s="5"/>
    </row>
    <row r="45" spans="2:12" ht="12" x14ac:dyDescent="0.2">
      <c r="B45" s="84" t="s">
        <v>56</v>
      </c>
      <c r="C45" s="84"/>
      <c r="D45" s="28">
        <v>445</v>
      </c>
      <c r="E45" s="28">
        <v>4</v>
      </c>
      <c r="F45" s="28">
        <v>449</v>
      </c>
      <c r="G45" s="28">
        <f>SUM(G40:G44)</f>
        <v>57165</v>
      </c>
      <c r="H45" s="28">
        <f>SUM(H40:H44)</f>
        <v>1408</v>
      </c>
      <c r="I45" s="28">
        <f t="shared" si="0"/>
        <v>58573</v>
      </c>
      <c r="J45" s="29">
        <v>9.1516451649696032E-2</v>
      </c>
      <c r="K45" s="29">
        <f t="shared" si="1"/>
        <v>129.45211581291758</v>
      </c>
      <c r="L45" s="5"/>
    </row>
    <row r="46" spans="2:12" ht="12" x14ac:dyDescent="0.2">
      <c r="B46" s="85" t="s">
        <v>91</v>
      </c>
      <c r="C46" s="27" t="s">
        <v>26</v>
      </c>
      <c r="D46" s="21">
        <v>0</v>
      </c>
      <c r="E46" s="21">
        <v>0</v>
      </c>
      <c r="F46" s="21">
        <v>0</v>
      </c>
      <c r="G46" s="22">
        <f>VLOOKUP(C46,[1]ingreso_0112_2022!$C$4:$G$56,2,FALSE)</f>
        <v>0</v>
      </c>
      <c r="H46" s="22">
        <f>VLOOKUP(C46,[1]ingreso_0112_2022!$C$4:$G$56,3,FALSE)</f>
        <v>0</v>
      </c>
      <c r="I46" s="22">
        <f t="shared" si="0"/>
        <v>0</v>
      </c>
      <c r="J46" s="23">
        <v>0</v>
      </c>
      <c r="K46" s="23" t="s">
        <v>68</v>
      </c>
      <c r="L46" s="5"/>
    </row>
    <row r="47" spans="2:12" ht="12" x14ac:dyDescent="0.2">
      <c r="B47" s="85"/>
      <c r="C47" s="27" t="s">
        <v>104</v>
      </c>
      <c r="D47" s="21">
        <v>48</v>
      </c>
      <c r="E47" s="21">
        <v>0</v>
      </c>
      <c r="F47" s="21">
        <v>48</v>
      </c>
      <c r="G47" s="22">
        <f>VLOOKUP(C47,[1]ingreso_0112_2022!$C$4:$G$56,2,FALSE)</f>
        <v>18760</v>
      </c>
      <c r="H47" s="22">
        <f>VLOOKUP(C47,[1]ingreso_0112_2022!$C$4:$G$56,3,FALSE)</f>
        <v>248</v>
      </c>
      <c r="I47" s="22">
        <f t="shared" si="0"/>
        <v>19008</v>
      </c>
      <c r="J47" s="23">
        <v>2.9698747084107389E-2</v>
      </c>
      <c r="K47" s="23">
        <f t="shared" si="1"/>
        <v>395</v>
      </c>
      <c r="L47" s="5"/>
    </row>
    <row r="48" spans="2:12" ht="12" x14ac:dyDescent="0.2">
      <c r="B48" s="85"/>
      <c r="C48" s="27" t="s">
        <v>28</v>
      </c>
      <c r="D48" s="21">
        <v>89</v>
      </c>
      <c r="E48" s="21">
        <v>1</v>
      </c>
      <c r="F48" s="21">
        <v>90</v>
      </c>
      <c r="G48" s="22">
        <f>VLOOKUP(C48,[1]ingreso_0112_2022!$C$4:$G$56,2,FALSE)</f>
        <v>7547</v>
      </c>
      <c r="H48" s="22">
        <f>VLOOKUP(C48,[1]ingreso_0112_2022!$C$4:$G$56,3,FALSE)</f>
        <v>154</v>
      </c>
      <c r="I48" s="22">
        <f t="shared" si="0"/>
        <v>7701</v>
      </c>
      <c r="J48" s="23">
        <v>1.2032304887137574E-2</v>
      </c>
      <c r="K48" s="23">
        <f t="shared" si="1"/>
        <v>84.566666666666663</v>
      </c>
      <c r="L48" s="5"/>
    </row>
    <row r="49" spans="2:12" ht="13.8" x14ac:dyDescent="0.2">
      <c r="B49" s="85"/>
      <c r="C49" s="27" t="s">
        <v>105</v>
      </c>
      <c r="D49" s="21">
        <v>0</v>
      </c>
      <c r="E49" s="21">
        <v>0</v>
      </c>
      <c r="F49" s="21">
        <v>0</v>
      </c>
      <c r="G49" s="22">
        <f>VLOOKUP(C49,[1]ingreso_0112_2022!$C$4:$G$56,2,FALSE)</f>
        <v>3</v>
      </c>
      <c r="H49" s="22">
        <f>VLOOKUP(C49,[1]ingreso_0112_2022!$C$4:$G$56,3,FALSE)</f>
        <v>0</v>
      </c>
      <c r="I49" s="22">
        <f t="shared" si="0"/>
        <v>3</v>
      </c>
      <c r="J49" s="23">
        <v>4.6873022544361406E-6</v>
      </c>
      <c r="K49" s="23" t="s">
        <v>68</v>
      </c>
      <c r="L49" s="5"/>
    </row>
    <row r="50" spans="2:12" ht="13.8" x14ac:dyDescent="0.2">
      <c r="B50" s="85"/>
      <c r="C50" s="27" t="s">
        <v>106</v>
      </c>
      <c r="D50" s="21">
        <v>0</v>
      </c>
      <c r="E50" s="21">
        <v>0</v>
      </c>
      <c r="F50" s="21">
        <v>0</v>
      </c>
      <c r="G50" s="22">
        <f>VLOOKUP(C50,[1]ingreso_0112_2022!$C$4:$G$56,2,FALSE)</f>
        <v>1</v>
      </c>
      <c r="H50" s="22">
        <f>VLOOKUP(C50,[1]ingreso_0112_2022!$C$4:$G$56,3,FALSE)</f>
        <v>0</v>
      </c>
      <c r="I50" s="22">
        <f t="shared" si="0"/>
        <v>1</v>
      </c>
      <c r="J50" s="23">
        <v>1.5624340848120469E-6</v>
      </c>
      <c r="K50" s="23" t="s">
        <v>68</v>
      </c>
      <c r="L50" s="5"/>
    </row>
    <row r="51" spans="2:12" ht="13.8" x14ac:dyDescent="0.2">
      <c r="B51" s="85"/>
      <c r="C51" s="27" t="s">
        <v>76</v>
      </c>
      <c r="D51" s="21">
        <v>0</v>
      </c>
      <c r="E51" s="21">
        <v>0</v>
      </c>
      <c r="F51" s="21">
        <v>0</v>
      </c>
      <c r="G51" s="22">
        <f>VLOOKUP(C51,[1]ingreso_0112_2022!$C$4:$G$56,2,FALSE)</f>
        <v>394</v>
      </c>
      <c r="H51" s="22">
        <f>VLOOKUP(C51,[1]ingreso_0112_2022!$C$4:$G$56,3,FALSE)</f>
        <v>0</v>
      </c>
      <c r="I51" s="22">
        <f t="shared" si="0"/>
        <v>394</v>
      </c>
      <c r="J51" s="23">
        <v>6.1559902941594655E-4</v>
      </c>
      <c r="K51" s="23" t="s">
        <v>68</v>
      </c>
      <c r="L51" s="5"/>
    </row>
    <row r="52" spans="2:12" ht="13.8" x14ac:dyDescent="0.2">
      <c r="B52" s="85"/>
      <c r="C52" s="27" t="s">
        <v>77</v>
      </c>
      <c r="D52" s="21">
        <v>0</v>
      </c>
      <c r="E52" s="21">
        <v>0</v>
      </c>
      <c r="F52" s="21">
        <v>0</v>
      </c>
      <c r="G52" s="22">
        <f>VLOOKUP(C52,[1]ingreso_0112_2022!$C$4:$G$56,2,FALSE)</f>
        <v>54</v>
      </c>
      <c r="H52" s="22">
        <f>VLOOKUP(C52,[1]ingreso_0112_2022!$C$4:$G$56,3,FALSE)</f>
        <v>3</v>
      </c>
      <c r="I52" s="22">
        <f t="shared" si="0"/>
        <v>57</v>
      </c>
      <c r="J52" s="23">
        <v>8.9058742834286677E-5</v>
      </c>
      <c r="K52" s="23" t="s">
        <v>68</v>
      </c>
      <c r="L52" s="5"/>
    </row>
    <row r="53" spans="2:12" ht="13.8" x14ac:dyDescent="0.2">
      <c r="B53" s="85"/>
      <c r="C53" s="27" t="s">
        <v>78</v>
      </c>
      <c r="D53" s="21">
        <v>0</v>
      </c>
      <c r="E53" s="21">
        <v>0</v>
      </c>
      <c r="F53" s="21">
        <v>0</v>
      </c>
      <c r="G53" s="22">
        <f>VLOOKUP(C53,[1]ingreso_0112_2022!$C$4:$G$56,2,FALSE)</f>
        <v>37</v>
      </c>
      <c r="H53" s="22">
        <f>VLOOKUP(C53,[1]ingreso_0112_2022!$C$4:$G$56,3,FALSE)</f>
        <v>0</v>
      </c>
      <c r="I53" s="22">
        <f t="shared" si="0"/>
        <v>37</v>
      </c>
      <c r="J53" s="23">
        <v>5.7810061138045741E-5</v>
      </c>
      <c r="K53" s="23" t="s">
        <v>68</v>
      </c>
      <c r="L53" s="5"/>
    </row>
    <row r="54" spans="2:12" ht="13.8" x14ac:dyDescent="0.2">
      <c r="B54" s="85"/>
      <c r="C54" s="27" t="s">
        <v>79</v>
      </c>
      <c r="D54" s="21">
        <v>0</v>
      </c>
      <c r="E54" s="21">
        <v>0</v>
      </c>
      <c r="F54" s="21">
        <v>0</v>
      </c>
      <c r="G54" s="22">
        <f>VLOOKUP(C54,[1]ingreso_0112_2022!$C$4:$G$56,2,FALSE)</f>
        <v>202</v>
      </c>
      <c r="H54" s="22">
        <f>VLOOKUP(C54,[1]ingreso_0112_2022!$C$4:$G$56,3,FALSE)</f>
        <v>0</v>
      </c>
      <c r="I54" s="22">
        <f t="shared" si="0"/>
        <v>202</v>
      </c>
      <c r="J54" s="23">
        <v>3.156116851320335E-4</v>
      </c>
      <c r="K54" s="23" t="s">
        <v>68</v>
      </c>
    </row>
    <row r="55" spans="2:12" ht="12" x14ac:dyDescent="0.2">
      <c r="B55" s="84" t="s">
        <v>93</v>
      </c>
      <c r="C55" s="84"/>
      <c r="D55" s="28">
        <v>137</v>
      </c>
      <c r="E55" s="28">
        <v>1</v>
      </c>
      <c r="F55" s="28">
        <v>138</v>
      </c>
      <c r="G55" s="28">
        <f>SUM(G46:G54)</f>
        <v>26998</v>
      </c>
      <c r="H55" s="28">
        <f>SUM(H46:H54)</f>
        <v>405</v>
      </c>
      <c r="I55" s="28">
        <f t="shared" si="0"/>
        <v>27403</v>
      </c>
      <c r="J55" s="29">
        <v>4.2815381226104524E-2</v>
      </c>
      <c r="K55" s="29">
        <f t="shared" si="1"/>
        <v>197.57246376811594</v>
      </c>
    </row>
    <row r="56" spans="2:12" ht="12" x14ac:dyDescent="0.2">
      <c r="B56" s="85" t="s">
        <v>46</v>
      </c>
      <c r="C56" s="27" t="s">
        <v>29</v>
      </c>
      <c r="D56" s="21">
        <v>0</v>
      </c>
      <c r="E56" s="21">
        <v>0</v>
      </c>
      <c r="F56" s="21">
        <v>0</v>
      </c>
      <c r="G56" s="22">
        <f>VLOOKUP(C56,[1]ingreso_0112_2022!$C$4:$G$56,2,FALSE)</f>
        <v>57004</v>
      </c>
      <c r="H56" s="22">
        <f>VLOOKUP(C56,[1]ingreso_0112_2022!$C$4:$G$56,3,FALSE)</f>
        <v>315</v>
      </c>
      <c r="I56" s="22">
        <f t="shared" si="0"/>
        <v>57319</v>
      </c>
      <c r="J56" s="23">
        <v>8.9557159307341719E-2</v>
      </c>
      <c r="K56" s="23" t="s">
        <v>68</v>
      </c>
    </row>
    <row r="57" spans="2:12" ht="12" x14ac:dyDescent="0.2">
      <c r="B57" s="85"/>
      <c r="C57" s="27" t="s">
        <v>30</v>
      </c>
      <c r="D57" s="21">
        <v>17093</v>
      </c>
      <c r="E57" s="21">
        <v>283</v>
      </c>
      <c r="F57" s="21">
        <v>17376</v>
      </c>
      <c r="G57" s="22">
        <f>VLOOKUP(C57,[1]ingreso_0112_2022!$C$4:$G$56,2,FALSE)</f>
        <v>51588</v>
      </c>
      <c r="H57" s="22">
        <f>VLOOKUP(C57,[1]ingreso_0112_2022!$C$4:$G$56,3,FALSE)</f>
        <v>1186</v>
      </c>
      <c r="I57" s="22">
        <f t="shared" si="0"/>
        <v>52774</v>
      </c>
      <c r="J57" s="23">
        <v>8.2455896391870967E-2</v>
      </c>
      <c r="K57" s="23">
        <f t="shared" si="1"/>
        <v>2.0371777163904237</v>
      </c>
    </row>
    <row r="58" spans="2:12" ht="12" x14ac:dyDescent="0.2">
      <c r="B58" s="85"/>
      <c r="C58" s="27" t="s">
        <v>31</v>
      </c>
      <c r="D58" s="21">
        <v>21178</v>
      </c>
      <c r="E58" s="21">
        <v>284</v>
      </c>
      <c r="F58" s="21">
        <v>21462</v>
      </c>
      <c r="G58" s="22">
        <f>VLOOKUP(C58,[1]ingreso_0112_2022!$C$4:$G$56,2,FALSE)</f>
        <v>39924</v>
      </c>
      <c r="H58" s="22">
        <f>VLOOKUP(C58,[1]ingreso_0112_2022!$C$4:$G$56,3,FALSE)</f>
        <v>997</v>
      </c>
      <c r="I58" s="22">
        <f t="shared" si="0"/>
        <v>40921</v>
      </c>
      <c r="J58" s="23">
        <v>6.393636518459378E-2</v>
      </c>
      <c r="K58" s="23">
        <f t="shared" si="1"/>
        <v>0.90667225794427364</v>
      </c>
    </row>
    <row r="59" spans="2:12" ht="12" x14ac:dyDescent="0.2">
      <c r="B59" s="85"/>
      <c r="C59" s="27" t="s">
        <v>107</v>
      </c>
      <c r="D59" s="21">
        <v>0</v>
      </c>
      <c r="E59" s="21">
        <v>0</v>
      </c>
      <c r="F59" s="21">
        <v>0</v>
      </c>
      <c r="G59" s="22">
        <f>VLOOKUP(C59,[1]ingreso_0112_2022!$C$4:$G$56,2,FALSE)</f>
        <v>0</v>
      </c>
      <c r="H59" s="22">
        <f>VLOOKUP(C59,[1]ingreso_0112_2022!$C$4:$G$56,3,FALSE)</f>
        <v>0</v>
      </c>
      <c r="I59" s="22">
        <f t="shared" si="0"/>
        <v>0</v>
      </c>
      <c r="J59" s="23">
        <v>0</v>
      </c>
      <c r="K59" s="23" t="s">
        <v>68</v>
      </c>
    </row>
    <row r="60" spans="2:12" ht="12" x14ac:dyDescent="0.2">
      <c r="B60" s="85"/>
      <c r="C60" s="27" t="s">
        <v>32</v>
      </c>
      <c r="D60" s="21">
        <v>0</v>
      </c>
      <c r="E60" s="21">
        <v>0</v>
      </c>
      <c r="F60" s="21">
        <v>0</v>
      </c>
      <c r="G60" s="22">
        <f>VLOOKUP(C60,[1]ingreso_0112_2022!$C$4:$G$56,2,FALSE)</f>
        <v>0</v>
      </c>
      <c r="H60" s="22">
        <f>VLOOKUP(C60,[1]ingreso_0112_2022!$C$4:$G$56,3,FALSE)</f>
        <v>0</v>
      </c>
      <c r="I60" s="22">
        <f t="shared" si="0"/>
        <v>0</v>
      </c>
      <c r="J60" s="23">
        <v>0</v>
      </c>
      <c r="K60" s="23" t="s">
        <v>68</v>
      </c>
    </row>
    <row r="61" spans="2:12" ht="12" x14ac:dyDescent="0.2">
      <c r="B61" s="85"/>
      <c r="C61" s="27" t="s">
        <v>33</v>
      </c>
      <c r="D61" s="21">
        <v>0</v>
      </c>
      <c r="E61" s="21">
        <v>0</v>
      </c>
      <c r="F61" s="21">
        <v>0</v>
      </c>
      <c r="G61" s="22">
        <f>VLOOKUP(C61,[1]ingreso_0112_2022!$C$4:$G$56,2,FALSE)</f>
        <v>2573</v>
      </c>
      <c r="H61" s="22">
        <f>VLOOKUP(C61,[1]ingreso_0112_2022!$C$4:$G$56,3,FALSE)</f>
        <v>1891</v>
      </c>
      <c r="I61" s="22">
        <f t="shared" si="0"/>
        <v>4464</v>
      </c>
      <c r="J61" s="23">
        <v>6.9747057546009775E-3</v>
      </c>
      <c r="K61" s="23" t="s">
        <v>68</v>
      </c>
    </row>
    <row r="62" spans="2:12" ht="12" x14ac:dyDescent="0.2">
      <c r="B62" s="84" t="s">
        <v>57</v>
      </c>
      <c r="C62" s="84"/>
      <c r="D62" s="28">
        <v>38271</v>
      </c>
      <c r="E62" s="28">
        <v>567</v>
      </c>
      <c r="F62" s="28">
        <v>38838</v>
      </c>
      <c r="G62" s="28">
        <f>SUM(G56:G61)</f>
        <v>151089</v>
      </c>
      <c r="H62" s="28">
        <f>SUM(H56:H61)</f>
        <v>4389</v>
      </c>
      <c r="I62" s="28">
        <f t="shared" si="0"/>
        <v>155478</v>
      </c>
      <c r="J62" s="29">
        <v>0.24292412663840746</v>
      </c>
      <c r="K62" s="29">
        <f t="shared" si="1"/>
        <v>3.0032442453267421</v>
      </c>
    </row>
    <row r="63" spans="2:12" ht="12" x14ac:dyDescent="0.2">
      <c r="B63" s="86" t="s">
        <v>61</v>
      </c>
      <c r="C63" s="86"/>
      <c r="D63" s="25">
        <v>41209</v>
      </c>
      <c r="E63" s="25">
        <v>618</v>
      </c>
      <c r="F63" s="25">
        <v>41827</v>
      </c>
      <c r="G63" s="25" t="e">
        <f>G62+G55+G45+G39+G36+G32+G30+G27+G25+G23+G20+G14+G11</f>
        <v>#N/A</v>
      </c>
      <c r="H63" s="25" t="e">
        <f>H62+H55+H45+H39+H36+H32+H30+H27+H25+H23+H20+H14+H11</f>
        <v>#N/A</v>
      </c>
      <c r="I63" s="25" t="e">
        <f t="shared" si="0"/>
        <v>#N/A</v>
      </c>
      <c r="J63" s="26">
        <v>1</v>
      </c>
      <c r="K63" s="26" t="e">
        <f t="shared" si="1"/>
        <v>#N/A</v>
      </c>
    </row>
    <row r="64" spans="2:12" x14ac:dyDescent="0.2">
      <c r="B64" s="69" t="s">
        <v>85</v>
      </c>
      <c r="C64" s="69"/>
      <c r="D64" s="69"/>
      <c r="E64" s="69"/>
      <c r="F64" s="69"/>
      <c r="G64" s="69"/>
      <c r="H64" s="69"/>
      <c r="I64" s="69"/>
      <c r="J64" s="69"/>
      <c r="K64" s="69"/>
    </row>
    <row r="65" spans="2:11" x14ac:dyDescent="0.2">
      <c r="B65" s="82" t="s">
        <v>119</v>
      </c>
      <c r="C65" s="82"/>
      <c r="D65" s="82"/>
      <c r="E65" s="82"/>
      <c r="F65" s="82"/>
      <c r="G65" s="82"/>
      <c r="H65" s="82"/>
      <c r="I65" s="82"/>
      <c r="J65" s="82"/>
      <c r="K65" s="82"/>
    </row>
    <row r="66" spans="2:11" x14ac:dyDescent="0.2">
      <c r="B66" s="83" t="s">
        <v>84</v>
      </c>
      <c r="C66" s="83"/>
      <c r="D66" s="83"/>
      <c r="E66" s="83"/>
      <c r="F66" s="83"/>
      <c r="G66" s="83"/>
      <c r="H66" s="83"/>
      <c r="I66" s="83"/>
      <c r="J66" s="83"/>
      <c r="K66" s="83"/>
    </row>
    <row r="67" spans="2:11" x14ac:dyDescent="0.2">
      <c r="B67" s="83" t="s">
        <v>83</v>
      </c>
      <c r="C67" s="83"/>
      <c r="D67" s="83"/>
      <c r="E67" s="83"/>
      <c r="F67" s="83"/>
      <c r="G67" s="83"/>
      <c r="H67" s="83"/>
      <c r="I67" s="83"/>
      <c r="J67" s="83"/>
      <c r="K67" s="83"/>
    </row>
    <row r="68" spans="2:11" x14ac:dyDescent="0.2">
      <c r="B68" s="9"/>
      <c r="C68" s="9"/>
      <c r="D68" s="10"/>
      <c r="E68" s="10"/>
      <c r="F68" s="10"/>
      <c r="G68" s="10"/>
      <c r="H68" s="10"/>
      <c r="I68" s="10"/>
      <c r="J68" s="9"/>
      <c r="K68" s="9"/>
    </row>
    <row r="69" spans="2:1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</row>
  </sheetData>
  <mergeCells count="40">
    <mergeCell ref="B5:B7"/>
    <mergeCell ref="C5:C7"/>
    <mergeCell ref="D5:F5"/>
    <mergeCell ref="G5:I5"/>
    <mergeCell ref="J5:J7"/>
    <mergeCell ref="K5:K7"/>
    <mergeCell ref="D6:D7"/>
    <mergeCell ref="E6:E7"/>
    <mergeCell ref="F6:F7"/>
    <mergeCell ref="G6:G7"/>
    <mergeCell ref="H6:H7"/>
    <mergeCell ref="I6:I7"/>
    <mergeCell ref="B8:B10"/>
    <mergeCell ref="B11:C11"/>
    <mergeCell ref="B12:B13"/>
    <mergeCell ref="B14:C14"/>
    <mergeCell ref="B15:B19"/>
    <mergeCell ref="B20:C20"/>
    <mergeCell ref="B21:B22"/>
    <mergeCell ref="B23:C23"/>
    <mergeCell ref="B25:C25"/>
    <mergeCell ref="B27:C27"/>
    <mergeCell ref="B28:B29"/>
    <mergeCell ref="B30:C30"/>
    <mergeCell ref="B32:C32"/>
    <mergeCell ref="B33:B35"/>
    <mergeCell ref="B36:C36"/>
    <mergeCell ref="B37:B38"/>
    <mergeCell ref="B39:C39"/>
    <mergeCell ref="B40:B44"/>
    <mergeCell ref="B45:C45"/>
    <mergeCell ref="B46:B54"/>
    <mergeCell ref="B65:K65"/>
    <mergeCell ref="B66:K66"/>
    <mergeCell ref="B67:K67"/>
    <mergeCell ref="B55:C55"/>
    <mergeCell ref="B56:B61"/>
    <mergeCell ref="B62:C62"/>
    <mergeCell ref="B63:C63"/>
    <mergeCell ref="B64:K64"/>
  </mergeCells>
  <pageMargins left="0.7" right="0.7" top="0.75" bottom="0.75" header="0.3" footer="0.3"/>
  <pageSetup paperSize="183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topLeftCell="A7" zoomScaleNormal="100" workbookViewId="0">
      <selection activeCell="C37" sqref="C37"/>
    </sheetView>
  </sheetViews>
  <sheetFormatPr baseColWidth="10" defaultColWidth="11.44140625" defaultRowHeight="10.199999999999999" x14ac:dyDescent="0.2"/>
  <cols>
    <col min="1" max="1" width="3.6640625" style="13" customWidth="1"/>
    <col min="2" max="2" width="17.6640625" style="13" customWidth="1"/>
    <col min="3" max="3" width="27" style="13" bestFit="1" customWidth="1"/>
    <col min="4" max="4" width="13.5546875" style="13" customWidth="1"/>
    <col min="5" max="5" width="9.44140625" style="13" customWidth="1"/>
    <col min="6" max="6" width="9.33203125" style="13" customWidth="1"/>
    <col min="7" max="7" width="14.44140625" style="13" customWidth="1"/>
    <col min="8" max="8" width="8.44140625" style="13" customWidth="1"/>
    <col min="9" max="9" width="8" style="13" customWidth="1"/>
    <col min="10" max="10" width="18.88671875" style="13" customWidth="1"/>
    <col min="11" max="11" width="20" style="13" customWidth="1"/>
    <col min="12" max="12" width="11.44140625" style="1"/>
    <col min="13" max="16384" width="11.44140625" style="13"/>
  </cols>
  <sheetData>
    <row r="1" spans="2:12" x14ac:dyDescent="0.2">
      <c r="L1" s="13"/>
    </row>
    <row r="2" spans="2:12" ht="14.4" x14ac:dyDescent="0.3">
      <c r="B2" s="7" t="s">
        <v>108</v>
      </c>
      <c r="L2" s="13"/>
    </row>
    <row r="3" spans="2:12" ht="13.8" x14ac:dyDescent="0.3">
      <c r="B3" s="35" t="s">
        <v>80</v>
      </c>
      <c r="L3" s="13"/>
    </row>
    <row r="4" spans="2:12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2:12" ht="12" x14ac:dyDescent="0.2">
      <c r="B5" s="100" t="s">
        <v>37</v>
      </c>
      <c r="C5" s="100" t="s">
        <v>0</v>
      </c>
      <c r="D5" s="62" t="s">
        <v>65</v>
      </c>
      <c r="E5" s="63"/>
      <c r="F5" s="64"/>
      <c r="G5" s="62" t="s">
        <v>95</v>
      </c>
      <c r="H5" s="63"/>
      <c r="I5" s="64"/>
      <c r="J5" s="79" t="s">
        <v>96</v>
      </c>
      <c r="K5" s="79" t="s">
        <v>109</v>
      </c>
      <c r="L5" s="13"/>
    </row>
    <row r="6" spans="2:12" x14ac:dyDescent="0.2">
      <c r="B6" s="101"/>
      <c r="C6" s="101"/>
      <c r="D6" s="97" t="s">
        <v>73</v>
      </c>
      <c r="E6" s="97" t="s">
        <v>74</v>
      </c>
      <c r="F6" s="98" t="s">
        <v>1</v>
      </c>
      <c r="G6" s="97" t="s">
        <v>73</v>
      </c>
      <c r="H6" s="97" t="s">
        <v>74</v>
      </c>
      <c r="I6" s="98" t="s">
        <v>1</v>
      </c>
      <c r="J6" s="80"/>
      <c r="K6" s="80"/>
      <c r="L6" s="13"/>
    </row>
    <row r="7" spans="2:12" x14ac:dyDescent="0.2">
      <c r="B7" s="102"/>
      <c r="C7" s="102"/>
      <c r="D7" s="97"/>
      <c r="E7" s="97"/>
      <c r="F7" s="99"/>
      <c r="G7" s="97"/>
      <c r="H7" s="97"/>
      <c r="I7" s="99"/>
      <c r="J7" s="81"/>
      <c r="K7" s="81"/>
      <c r="L7" s="13"/>
    </row>
    <row r="8" spans="2:12" ht="12" x14ac:dyDescent="0.2">
      <c r="B8" s="85" t="s">
        <v>38</v>
      </c>
      <c r="C8" s="33" t="s">
        <v>2</v>
      </c>
      <c r="D8" s="21">
        <v>0</v>
      </c>
      <c r="E8" s="21">
        <v>0</v>
      </c>
      <c r="F8" s="21">
        <v>0</v>
      </c>
      <c r="G8" s="22">
        <f>VLOOKUP(C8,[1]salida_0112_2022!$C$4:$G$57,2,FALSE)</f>
        <v>132</v>
      </c>
      <c r="H8" s="22">
        <f>VLOOKUP(C8,[1]salida_0112_2022!$C$4:$G$57,3,FALSE)</f>
        <v>1</v>
      </c>
      <c r="I8" s="22">
        <f>H8+G8</f>
        <v>133</v>
      </c>
      <c r="J8" s="24">
        <v>2.0926097833440848E-4</v>
      </c>
      <c r="K8" s="23" t="s">
        <v>68</v>
      </c>
      <c r="L8" s="13"/>
    </row>
    <row r="9" spans="2:12" ht="12" x14ac:dyDescent="0.2">
      <c r="B9" s="85"/>
      <c r="C9" s="33" t="s">
        <v>3</v>
      </c>
      <c r="D9" s="21">
        <v>24</v>
      </c>
      <c r="E9" s="21">
        <v>0</v>
      </c>
      <c r="F9" s="21">
        <v>24</v>
      </c>
      <c r="G9" s="22">
        <f>VLOOKUP(C9,[1]salida_0112_2022!$C$4:$G$57,2,FALSE)</f>
        <v>143852</v>
      </c>
      <c r="H9" s="22">
        <f>VLOOKUP(C9,[1]salida_0112_2022!$C$4:$G$57,3,FALSE)</f>
        <v>78941</v>
      </c>
      <c r="I9" s="22">
        <f t="shared" ref="I9:I62" si="0">H9+G9</f>
        <v>222793</v>
      </c>
      <c r="J9" s="23">
        <v>0.35054045974479603</v>
      </c>
      <c r="K9" s="23">
        <f t="shared" ref="K9:K62" si="1">(I9-F9)/F9</f>
        <v>9282.0416666666661</v>
      </c>
      <c r="L9" s="13"/>
    </row>
    <row r="10" spans="2:12" ht="12" x14ac:dyDescent="0.2">
      <c r="B10" s="85"/>
      <c r="C10" s="33" t="s">
        <v>4</v>
      </c>
      <c r="D10" s="21">
        <v>25</v>
      </c>
      <c r="E10" s="21">
        <v>0</v>
      </c>
      <c r="F10" s="21">
        <v>25</v>
      </c>
      <c r="G10" s="22">
        <f>VLOOKUP(C10,[1]salida_0112_2022!$C$4:$G$57,2,FALSE)</f>
        <v>3883</v>
      </c>
      <c r="H10" s="22">
        <f>VLOOKUP(C10,[1]salida_0112_2022!$C$4:$G$57,3,FALSE)</f>
        <v>1618</v>
      </c>
      <c r="I10" s="22">
        <f t="shared" si="0"/>
        <v>5501</v>
      </c>
      <c r="J10" s="23">
        <v>8.6552228708088805E-3</v>
      </c>
      <c r="K10" s="23">
        <f t="shared" si="1"/>
        <v>219.04</v>
      </c>
      <c r="L10" s="13"/>
    </row>
    <row r="11" spans="2:12" ht="12" x14ac:dyDescent="0.2">
      <c r="B11" s="84" t="s">
        <v>48</v>
      </c>
      <c r="C11" s="84"/>
      <c r="D11" s="28">
        <v>49</v>
      </c>
      <c r="E11" s="28">
        <v>0</v>
      </c>
      <c r="F11" s="28">
        <v>49</v>
      </c>
      <c r="G11" s="28">
        <f>SUM(G8:G10)</f>
        <v>147867</v>
      </c>
      <c r="H11" s="28">
        <f>SUM(H8:H10)</f>
        <v>80560</v>
      </c>
      <c r="I11" s="28">
        <f t="shared" si="0"/>
        <v>228427</v>
      </c>
      <c r="J11" s="29">
        <v>0.35940494359393932</v>
      </c>
      <c r="K11" s="29">
        <f t="shared" si="1"/>
        <v>4660.7755102040819</v>
      </c>
      <c r="L11" s="13"/>
    </row>
    <row r="12" spans="2:12" ht="12" x14ac:dyDescent="0.2">
      <c r="B12" s="34"/>
      <c r="C12" s="33" t="s">
        <v>5</v>
      </c>
      <c r="D12" s="21">
        <v>8</v>
      </c>
      <c r="E12" s="21">
        <v>0</v>
      </c>
      <c r="F12" s="21">
        <v>8</v>
      </c>
      <c r="G12" s="22">
        <f>VLOOKUP(C12,[1]salida_0112_2022!$C$4:$G$57,2,FALSE)</f>
        <v>5434</v>
      </c>
      <c r="H12" s="22">
        <f>VLOOKUP(C12,[1]salida_0112_2022!$C$4:$G$57,3,FALSE)</f>
        <v>2947</v>
      </c>
      <c r="I12" s="22">
        <f t="shared" si="0"/>
        <v>8381</v>
      </c>
      <c r="J12" s="23">
        <v>1.3186588416696824E-2</v>
      </c>
      <c r="K12" s="23">
        <f t="shared" si="1"/>
        <v>1046.625</v>
      </c>
      <c r="L12" s="13"/>
    </row>
    <row r="13" spans="2:12" ht="12" x14ac:dyDescent="0.2">
      <c r="B13" s="84" t="s">
        <v>49</v>
      </c>
      <c r="C13" s="84"/>
      <c r="D13" s="28">
        <v>8</v>
      </c>
      <c r="E13" s="28">
        <v>0</v>
      </c>
      <c r="F13" s="28">
        <v>8</v>
      </c>
      <c r="G13" s="28">
        <f>SUM(G12)</f>
        <v>5434</v>
      </c>
      <c r="H13" s="28">
        <f>SUM(H12)</f>
        <v>2947</v>
      </c>
      <c r="I13" s="28">
        <f t="shared" si="0"/>
        <v>8381</v>
      </c>
      <c r="J13" s="29">
        <v>1.3186588416696824E-2</v>
      </c>
      <c r="K13" s="29">
        <f t="shared" si="1"/>
        <v>1046.625</v>
      </c>
      <c r="L13" s="13"/>
    </row>
    <row r="14" spans="2:12" ht="12" x14ac:dyDescent="0.2">
      <c r="B14" s="95" t="s">
        <v>6</v>
      </c>
      <c r="C14" s="27" t="s">
        <v>7</v>
      </c>
      <c r="D14" s="21">
        <v>2</v>
      </c>
      <c r="E14" s="21">
        <v>0</v>
      </c>
      <c r="F14" s="21">
        <v>2</v>
      </c>
      <c r="G14" s="22">
        <f>VLOOKUP(C14,[1]salida_0112_2022!$C$4:$G$57,2,FALSE)</f>
        <v>2680</v>
      </c>
      <c r="H14" s="22">
        <f>VLOOKUP(C14,[1]salida_0112_2022!$C$4:$G$57,3,FALSE)</f>
        <v>289</v>
      </c>
      <c r="I14" s="22">
        <f t="shared" si="0"/>
        <v>2969</v>
      </c>
      <c r="J14" s="23">
        <v>4.6713973283823967E-3</v>
      </c>
      <c r="K14" s="23">
        <f t="shared" si="1"/>
        <v>1483.5</v>
      </c>
      <c r="L14" s="13"/>
    </row>
    <row r="15" spans="2:12" ht="12" x14ac:dyDescent="0.2">
      <c r="B15" s="95"/>
      <c r="C15" s="27" t="s">
        <v>8</v>
      </c>
      <c r="D15" s="21">
        <v>0</v>
      </c>
      <c r="E15" s="21">
        <v>0</v>
      </c>
      <c r="F15" s="21">
        <v>0</v>
      </c>
      <c r="G15" s="22">
        <f>VLOOKUP(C15,[1]salida_0112_2022!$C$4:$G$57,2,FALSE)</f>
        <v>6</v>
      </c>
      <c r="H15" s="22">
        <f>VLOOKUP(C15,[1]salida_0112_2022!$C$4:$G$57,3,FALSE)</f>
        <v>0</v>
      </c>
      <c r="I15" s="22">
        <f t="shared" si="0"/>
        <v>6</v>
      </c>
      <c r="J15" s="23">
        <v>9.4403448872665485E-6</v>
      </c>
      <c r="K15" s="23" t="s">
        <v>68</v>
      </c>
      <c r="L15" s="13"/>
    </row>
    <row r="16" spans="2:12" ht="12" x14ac:dyDescent="0.2">
      <c r="B16" s="95"/>
      <c r="C16" s="27" t="s">
        <v>36</v>
      </c>
      <c r="D16" s="21">
        <v>0</v>
      </c>
      <c r="E16" s="21">
        <v>0</v>
      </c>
      <c r="F16" s="21">
        <v>0</v>
      </c>
      <c r="G16" s="22">
        <f>VLOOKUP(C16,[1]salida_0112_2022!$C$4:$G$57,2,FALSE)</f>
        <v>199</v>
      </c>
      <c r="H16" s="22">
        <f>VLOOKUP(C16,[1]salida_0112_2022!$C$4:$G$57,3,FALSE)</f>
        <v>2</v>
      </c>
      <c r="I16" s="22">
        <f t="shared" si="0"/>
        <v>201</v>
      </c>
      <c r="J16" s="23">
        <v>3.1625155372342934E-4</v>
      </c>
      <c r="K16" s="23" t="s">
        <v>68</v>
      </c>
      <c r="L16" s="13"/>
    </row>
    <row r="17" spans="2:12" ht="12" x14ac:dyDescent="0.2">
      <c r="B17" s="95"/>
      <c r="C17" s="27" t="s">
        <v>9</v>
      </c>
      <c r="D17" s="21">
        <v>27</v>
      </c>
      <c r="E17" s="21">
        <v>0</v>
      </c>
      <c r="F17" s="21">
        <v>27</v>
      </c>
      <c r="G17" s="22">
        <f>VLOOKUP(C17,[1]salida_0112_2022!$C$4:$G$57,2,FALSE)</f>
        <v>6650</v>
      </c>
      <c r="H17" s="22">
        <f>VLOOKUP(C17,[1]salida_0112_2022!$C$4:$G$57,3,FALSE)</f>
        <v>317</v>
      </c>
      <c r="I17" s="22">
        <f t="shared" si="0"/>
        <v>6967</v>
      </c>
      <c r="J17" s="23">
        <v>1.0961813804931006E-2</v>
      </c>
      <c r="K17" s="23">
        <f t="shared" si="1"/>
        <v>257.03703703703701</v>
      </c>
      <c r="L17" s="13"/>
    </row>
    <row r="18" spans="2:12" ht="12" x14ac:dyDescent="0.2">
      <c r="B18" s="95"/>
      <c r="C18" s="27" t="s">
        <v>10</v>
      </c>
      <c r="D18" s="21">
        <v>0</v>
      </c>
      <c r="E18" s="21">
        <v>0</v>
      </c>
      <c r="F18" s="21">
        <v>0</v>
      </c>
      <c r="G18" s="22">
        <f>VLOOKUP(C18,[1]salida_0112_2022!$C$4:$G$57,2,FALSE)</f>
        <v>0</v>
      </c>
      <c r="H18" s="22">
        <f>VLOOKUP(C18,[1]salida_0112_2022!$C$4:$G$57,3,FALSE)</f>
        <v>0</v>
      </c>
      <c r="I18" s="22">
        <f t="shared" si="0"/>
        <v>0</v>
      </c>
      <c r="J18" s="23">
        <v>0</v>
      </c>
      <c r="K18" s="23" t="s">
        <v>68</v>
      </c>
      <c r="L18" s="13"/>
    </row>
    <row r="19" spans="2:12" ht="12" x14ac:dyDescent="0.2">
      <c r="B19" s="84" t="s">
        <v>11</v>
      </c>
      <c r="C19" s="84"/>
      <c r="D19" s="28">
        <v>29</v>
      </c>
      <c r="E19" s="28">
        <v>0</v>
      </c>
      <c r="F19" s="28">
        <v>29</v>
      </c>
      <c r="G19" s="28">
        <f>SUM(G14:G18)</f>
        <v>9535</v>
      </c>
      <c r="H19" s="28">
        <f>SUM(H14:H18)</f>
        <v>608</v>
      </c>
      <c r="I19" s="28">
        <f t="shared" si="0"/>
        <v>10143</v>
      </c>
      <c r="J19" s="29">
        <v>1.5958903031924099E-2</v>
      </c>
      <c r="K19" s="29">
        <f t="shared" si="1"/>
        <v>348.75862068965517</v>
      </c>
      <c r="L19" s="13"/>
    </row>
    <row r="20" spans="2:12" ht="12" x14ac:dyDescent="0.2">
      <c r="B20" s="95" t="s">
        <v>39</v>
      </c>
      <c r="C20" s="27" t="s">
        <v>12</v>
      </c>
      <c r="D20" s="21">
        <v>11</v>
      </c>
      <c r="E20" s="21">
        <v>0</v>
      </c>
      <c r="F20" s="21">
        <v>11</v>
      </c>
      <c r="G20" s="22">
        <f>VLOOKUP(C20,[1]salida_0112_2022!$C$4:$G$57,2,FALSE)</f>
        <v>38</v>
      </c>
      <c r="H20" s="22">
        <f>VLOOKUP(C20,[1]salida_0112_2022!$C$4:$G$57,3,FALSE)</f>
        <v>10</v>
      </c>
      <c r="I20" s="22">
        <f t="shared" si="0"/>
        <v>48</v>
      </c>
      <c r="J20" s="23">
        <v>7.5522759098132388E-5</v>
      </c>
      <c r="K20" s="23">
        <f t="shared" si="1"/>
        <v>3.3636363636363638</v>
      </c>
      <c r="L20" s="13"/>
    </row>
    <row r="21" spans="2:12" ht="12" x14ac:dyDescent="0.2">
      <c r="B21" s="95"/>
      <c r="C21" s="27" t="s">
        <v>13</v>
      </c>
      <c r="D21" s="21">
        <v>0</v>
      </c>
      <c r="E21" s="21">
        <v>0</v>
      </c>
      <c r="F21" s="21">
        <v>0</v>
      </c>
      <c r="G21" s="22">
        <f>VLOOKUP(C21,[1]salida_0112_2022!$C$4:$G$57,2,FALSE)</f>
        <v>14</v>
      </c>
      <c r="H21" s="22">
        <f>VLOOKUP(C21,[1]salida_0112_2022!$C$4:$G$57,3,FALSE)</f>
        <v>0</v>
      </c>
      <c r="I21" s="22">
        <f t="shared" si="0"/>
        <v>14</v>
      </c>
      <c r="J21" s="23">
        <v>2.2027471403621946E-5</v>
      </c>
      <c r="K21" s="23" t="s">
        <v>68</v>
      </c>
      <c r="L21" s="13"/>
    </row>
    <row r="22" spans="2:12" ht="12" x14ac:dyDescent="0.2">
      <c r="B22" s="84" t="s">
        <v>50</v>
      </c>
      <c r="C22" s="84"/>
      <c r="D22" s="28">
        <v>11</v>
      </c>
      <c r="E22" s="28">
        <v>0</v>
      </c>
      <c r="F22" s="28">
        <v>11</v>
      </c>
      <c r="G22" s="28">
        <f>SUM(G20:G21)</f>
        <v>52</v>
      </c>
      <c r="H22" s="28">
        <f>SUM(H20:H21)</f>
        <v>10</v>
      </c>
      <c r="I22" s="28">
        <f t="shared" si="0"/>
        <v>62</v>
      </c>
      <c r="J22" s="29">
        <v>9.7550230501754334E-5</v>
      </c>
      <c r="K22" s="29">
        <f t="shared" si="1"/>
        <v>4.6363636363636367</v>
      </c>
      <c r="L22" s="13"/>
    </row>
    <row r="23" spans="2:12" ht="12" x14ac:dyDescent="0.2">
      <c r="B23" s="54" t="s">
        <v>14</v>
      </c>
      <c r="C23" s="27" t="s">
        <v>101</v>
      </c>
      <c r="D23" s="21">
        <v>0</v>
      </c>
      <c r="E23" s="21">
        <v>0</v>
      </c>
      <c r="F23" s="21">
        <v>0</v>
      </c>
      <c r="G23" s="22">
        <f>VLOOKUP(C23,[1]salida_0112_2022!$C$4:$G$57,2,FALSE)</f>
        <v>690</v>
      </c>
      <c r="H23" s="22">
        <f>VLOOKUP(C23,[1]salida_0112_2022!$C$4:$G$57,3,FALSE)</f>
        <v>2</v>
      </c>
      <c r="I23" s="22">
        <f t="shared" si="0"/>
        <v>692</v>
      </c>
      <c r="J23" s="23">
        <v>1.0887864436647419E-3</v>
      </c>
      <c r="K23" s="23" t="s">
        <v>68</v>
      </c>
      <c r="L23" s="13"/>
    </row>
    <row r="24" spans="2:12" ht="12" x14ac:dyDescent="0.2">
      <c r="B24" s="84" t="s">
        <v>15</v>
      </c>
      <c r="C24" s="84"/>
      <c r="D24" s="28">
        <v>0</v>
      </c>
      <c r="E24" s="28">
        <v>0</v>
      </c>
      <c r="F24" s="28">
        <v>0</v>
      </c>
      <c r="G24" s="28">
        <f>SUM(G23)</f>
        <v>690</v>
      </c>
      <c r="H24" s="28">
        <f>SUM(H23)</f>
        <v>2</v>
      </c>
      <c r="I24" s="28">
        <f t="shared" si="0"/>
        <v>692</v>
      </c>
      <c r="J24" s="29">
        <v>1.0887864436647419E-3</v>
      </c>
      <c r="K24" s="29" t="s">
        <v>68</v>
      </c>
      <c r="L24" s="13"/>
    </row>
    <row r="25" spans="2:12" ht="12" x14ac:dyDescent="0.2">
      <c r="B25" s="54" t="s">
        <v>40</v>
      </c>
      <c r="C25" s="27" t="s">
        <v>102</v>
      </c>
      <c r="D25" s="21">
        <v>2614</v>
      </c>
      <c r="E25" s="21">
        <v>29</v>
      </c>
      <c r="F25" s="21">
        <v>2643</v>
      </c>
      <c r="G25" s="22">
        <f>VLOOKUP(C25,[1]salida_0112_2022!$C$4:$G$57,2,FALSE)</f>
        <v>98170</v>
      </c>
      <c r="H25" s="22">
        <f>VLOOKUP(C25,[1]salida_0112_2022!$C$4:$G$57,3,FALSE)</f>
        <v>4039</v>
      </c>
      <c r="I25" s="22">
        <f t="shared" si="0"/>
        <v>102209</v>
      </c>
      <c r="J25" s="23">
        <v>0.16081470176377111</v>
      </c>
      <c r="K25" s="23">
        <f t="shared" si="1"/>
        <v>37.671585319712449</v>
      </c>
      <c r="L25" s="13"/>
    </row>
    <row r="26" spans="2:12" ht="12" x14ac:dyDescent="0.2">
      <c r="B26" s="84" t="s">
        <v>51</v>
      </c>
      <c r="C26" s="84"/>
      <c r="D26" s="28">
        <v>2614</v>
      </c>
      <c r="E26" s="28">
        <v>29</v>
      </c>
      <c r="F26" s="28">
        <v>2643</v>
      </c>
      <c r="G26" s="28">
        <f>SUM(G25)</f>
        <v>98170</v>
      </c>
      <c r="H26" s="28">
        <f>SUM(H25)</f>
        <v>4039</v>
      </c>
      <c r="I26" s="28">
        <f t="shared" si="0"/>
        <v>102209</v>
      </c>
      <c r="J26" s="29">
        <v>0.16081470176377111</v>
      </c>
      <c r="K26" s="29">
        <f t="shared" si="1"/>
        <v>37.671585319712449</v>
      </c>
      <c r="L26" s="13"/>
    </row>
    <row r="27" spans="2:12" ht="12" x14ac:dyDescent="0.2">
      <c r="B27" s="87" t="s">
        <v>41</v>
      </c>
      <c r="C27" s="27" t="s">
        <v>16</v>
      </c>
      <c r="D27" s="21">
        <v>0</v>
      </c>
      <c r="E27" s="21">
        <v>0</v>
      </c>
      <c r="F27" s="21">
        <v>0</v>
      </c>
      <c r="G27" s="22">
        <f>VLOOKUP(C27,[1]salida_0112_2022!$C$4:$G$57,2,FALSE)</f>
        <v>150</v>
      </c>
      <c r="H27" s="22">
        <f>VLOOKUP(C27,[1]salida_0112_2022!$C$4:$G$57,3,FALSE)</f>
        <v>0</v>
      </c>
      <c r="I27" s="22">
        <f t="shared" si="0"/>
        <v>150</v>
      </c>
      <c r="J27" s="23">
        <v>2.360086221816637E-4</v>
      </c>
      <c r="K27" s="23" t="s">
        <v>68</v>
      </c>
      <c r="L27" s="13"/>
    </row>
    <row r="28" spans="2:12" ht="12" x14ac:dyDescent="0.2">
      <c r="B28" s="91"/>
      <c r="C28" s="27" t="s">
        <v>17</v>
      </c>
      <c r="D28" s="21">
        <v>1</v>
      </c>
      <c r="E28" s="21">
        <v>0</v>
      </c>
      <c r="F28" s="21">
        <v>1</v>
      </c>
      <c r="G28" s="22">
        <f>VLOOKUP(C28,[1]salida_0112_2022!$C$4:$G$57,2,FALSE)</f>
        <v>3542</v>
      </c>
      <c r="H28" s="22">
        <f>VLOOKUP(C28,[1]salida_0112_2022!$C$4:$G$57,3,FALSE)</f>
        <v>27</v>
      </c>
      <c r="I28" s="22">
        <f t="shared" si="0"/>
        <v>3569</v>
      </c>
      <c r="J28" s="23">
        <v>5.615431817109052E-3</v>
      </c>
      <c r="K28" s="23">
        <f t="shared" si="1"/>
        <v>3568</v>
      </c>
      <c r="L28" s="13"/>
    </row>
    <row r="29" spans="2:12" ht="12" x14ac:dyDescent="0.2">
      <c r="B29" s="92" t="s">
        <v>52</v>
      </c>
      <c r="C29" s="93"/>
      <c r="D29" s="28">
        <v>1</v>
      </c>
      <c r="E29" s="28">
        <v>0</v>
      </c>
      <c r="F29" s="28">
        <v>1</v>
      </c>
      <c r="G29" s="28">
        <f>SUM(G27:G28)</f>
        <v>3692</v>
      </c>
      <c r="H29" s="28">
        <f>SUM(H27:H28)</f>
        <v>27</v>
      </c>
      <c r="I29" s="28">
        <f t="shared" si="0"/>
        <v>3719</v>
      </c>
      <c r="J29" s="29">
        <v>5.8514404392907152E-3</v>
      </c>
      <c r="K29" s="29">
        <f t="shared" si="1"/>
        <v>3718</v>
      </c>
      <c r="L29" s="13"/>
    </row>
    <row r="30" spans="2:12" ht="12" x14ac:dyDescent="0.2">
      <c r="B30" s="32" t="s">
        <v>42</v>
      </c>
      <c r="C30" s="27" t="s">
        <v>103</v>
      </c>
      <c r="D30" s="21">
        <v>0</v>
      </c>
      <c r="E30" s="21">
        <v>0</v>
      </c>
      <c r="F30" s="21">
        <v>0</v>
      </c>
      <c r="G30" s="22">
        <f>VLOOKUP(C30,[1]salida_0112_2022!$C$4:$G$57,2,FALSE)</f>
        <v>131</v>
      </c>
      <c r="H30" s="22">
        <f>VLOOKUP(C30,[1]salida_0112_2022!$C$4:$G$57,3,FALSE)</f>
        <v>0</v>
      </c>
      <c r="I30" s="22">
        <f t="shared" si="0"/>
        <v>131</v>
      </c>
      <c r="J30" s="23">
        <v>2.0611419670531965E-4</v>
      </c>
      <c r="K30" s="23" t="s">
        <v>68</v>
      </c>
      <c r="L30" s="13"/>
    </row>
    <row r="31" spans="2:12" ht="12" x14ac:dyDescent="0.2">
      <c r="B31" s="92" t="s">
        <v>53</v>
      </c>
      <c r="C31" s="93"/>
      <c r="D31" s="28">
        <v>0</v>
      </c>
      <c r="E31" s="28">
        <v>0</v>
      </c>
      <c r="F31" s="28">
        <v>0</v>
      </c>
      <c r="G31" s="28">
        <f>SUM(G30)</f>
        <v>131</v>
      </c>
      <c r="H31" s="28">
        <f>SUM(H30)</f>
        <v>0</v>
      </c>
      <c r="I31" s="28">
        <f t="shared" si="0"/>
        <v>131</v>
      </c>
      <c r="J31" s="29">
        <v>2.0611419670531965E-4</v>
      </c>
      <c r="K31" s="29" t="s">
        <v>68</v>
      </c>
      <c r="L31" s="13"/>
    </row>
    <row r="32" spans="2:12" ht="12" x14ac:dyDescent="0.2">
      <c r="B32" s="104" t="s">
        <v>59</v>
      </c>
      <c r="C32" s="27" t="s">
        <v>18</v>
      </c>
      <c r="D32" s="21">
        <v>0</v>
      </c>
      <c r="E32" s="21">
        <v>0</v>
      </c>
      <c r="F32" s="21">
        <v>0</v>
      </c>
      <c r="G32" s="22">
        <f>VLOOKUP(C32,[1]salida_0112_2022!$C$4:$G$57,2,FALSE)</f>
        <v>4748</v>
      </c>
      <c r="H32" s="22">
        <f>VLOOKUP(C32,[1]salida_0112_2022!$C$4:$G$57,3,FALSE)</f>
        <v>0</v>
      </c>
      <c r="I32" s="22">
        <f t="shared" si="0"/>
        <v>4748</v>
      </c>
      <c r="J32" s="23">
        <v>7.4704595874569282E-3</v>
      </c>
      <c r="K32" s="23" t="s">
        <v>68</v>
      </c>
      <c r="L32" s="13"/>
    </row>
    <row r="33" spans="2:12" ht="12" x14ac:dyDescent="0.2">
      <c r="B33" s="107"/>
      <c r="C33" s="27" t="s">
        <v>19</v>
      </c>
      <c r="D33" s="21">
        <v>63</v>
      </c>
      <c r="E33" s="21">
        <v>0</v>
      </c>
      <c r="F33" s="21">
        <v>63</v>
      </c>
      <c r="G33" s="22">
        <f>VLOOKUP(C33,[1]salida_0112_2022!$C$4:$G$57,2,FALSE)</f>
        <v>14609</v>
      </c>
      <c r="H33" s="22">
        <f>VLOOKUP(C33,[1]salida_0112_2022!$C$4:$G$57,3,FALSE)</f>
        <v>441</v>
      </c>
      <c r="I33" s="22">
        <f t="shared" si="0"/>
        <v>15050</v>
      </c>
      <c r="J33" s="23">
        <v>2.3679531758893591E-2</v>
      </c>
      <c r="K33" s="23">
        <f t="shared" si="1"/>
        <v>237.88888888888889</v>
      </c>
      <c r="L33" s="13"/>
    </row>
    <row r="34" spans="2:12" ht="12" x14ac:dyDescent="0.2">
      <c r="B34" s="108"/>
      <c r="C34" s="27" t="s">
        <v>20</v>
      </c>
      <c r="D34" s="21">
        <v>0</v>
      </c>
      <c r="E34" s="21">
        <v>0</v>
      </c>
      <c r="F34" s="21">
        <v>0</v>
      </c>
      <c r="G34" s="22">
        <f>VLOOKUP(C34,[1]salida_0112_2022!$C$4:$G$57,2,FALSE)</f>
        <v>17672</v>
      </c>
      <c r="H34" s="22">
        <f>VLOOKUP(C34,[1]salida_0112_2022!$C$4:$G$57,3,FALSE)</f>
        <v>236</v>
      </c>
      <c r="I34" s="22">
        <f t="shared" si="0"/>
        <v>17908</v>
      </c>
      <c r="J34" s="23">
        <v>2.8176282706861556E-2</v>
      </c>
      <c r="K34" s="23" t="s">
        <v>68</v>
      </c>
      <c r="L34" s="13"/>
    </row>
    <row r="35" spans="2:12" ht="12" x14ac:dyDescent="0.2">
      <c r="B35" s="84" t="s">
        <v>54</v>
      </c>
      <c r="C35" s="84"/>
      <c r="D35" s="28">
        <v>63</v>
      </c>
      <c r="E35" s="28">
        <v>0</v>
      </c>
      <c r="F35" s="28">
        <v>63</v>
      </c>
      <c r="G35" s="28">
        <f>SUM(G32:G34)</f>
        <v>37029</v>
      </c>
      <c r="H35" s="28">
        <f>SUM(H32:H34)</f>
        <v>677</v>
      </c>
      <c r="I35" s="28">
        <f t="shared" si="0"/>
        <v>37706</v>
      </c>
      <c r="J35" s="29">
        <v>5.9326274053212079E-2</v>
      </c>
      <c r="K35" s="29">
        <f t="shared" si="1"/>
        <v>597.50793650793651</v>
      </c>
      <c r="L35" s="13"/>
    </row>
    <row r="36" spans="2:12" ht="12" x14ac:dyDescent="0.2">
      <c r="B36" s="87" t="s">
        <v>43</v>
      </c>
      <c r="C36" s="27" t="s">
        <v>21</v>
      </c>
      <c r="D36" s="21">
        <v>0</v>
      </c>
      <c r="E36" s="21">
        <v>0</v>
      </c>
      <c r="F36" s="21">
        <v>0</v>
      </c>
      <c r="G36" s="22">
        <f>VLOOKUP(C36,[1]salida_0112_2022!$C$4:$G$57,2,FALSE)</f>
        <v>0</v>
      </c>
      <c r="H36" s="22">
        <f>VLOOKUP(C36,[1]salida_0112_2022!$C$4:$G$57,3,FALSE)</f>
        <v>0</v>
      </c>
      <c r="I36" s="22">
        <f t="shared" si="0"/>
        <v>0</v>
      </c>
      <c r="J36" s="23">
        <v>0</v>
      </c>
      <c r="K36" s="23" t="s">
        <v>68</v>
      </c>
      <c r="L36" s="13"/>
    </row>
    <row r="37" spans="2:12" ht="12" x14ac:dyDescent="0.2">
      <c r="B37" s="88"/>
      <c r="C37" s="27" t="s">
        <v>121</v>
      </c>
      <c r="D37" s="21">
        <v>0</v>
      </c>
      <c r="E37" s="21">
        <v>0</v>
      </c>
      <c r="F37" s="21">
        <v>0</v>
      </c>
      <c r="G37" s="22" t="e">
        <f>VLOOKUP(C37,[1]salida_0112_2022!$C$4:$G$57,2,FALSE)</f>
        <v>#N/A</v>
      </c>
      <c r="H37" s="22" t="e">
        <f>VLOOKUP(C37,[1]salida_0112_2022!$C$4:$G$57,3,FALSE)</f>
        <v>#N/A</v>
      </c>
      <c r="I37" s="22" t="e">
        <f t="shared" si="0"/>
        <v>#N/A</v>
      </c>
      <c r="J37" s="23">
        <v>5.0631716412039588E-3</v>
      </c>
      <c r="K37" s="23" t="s">
        <v>68</v>
      </c>
      <c r="L37" s="13"/>
    </row>
    <row r="38" spans="2:12" ht="12" x14ac:dyDescent="0.2">
      <c r="B38" s="84" t="s">
        <v>55</v>
      </c>
      <c r="C38" s="84"/>
      <c r="D38" s="28">
        <v>0</v>
      </c>
      <c r="E38" s="28">
        <v>0</v>
      </c>
      <c r="F38" s="28">
        <v>0</v>
      </c>
      <c r="G38" s="28" t="e">
        <f>SUM(G36:G37)</f>
        <v>#N/A</v>
      </c>
      <c r="H38" s="28" t="e">
        <f>SUM(H36:H37)</f>
        <v>#N/A</v>
      </c>
      <c r="I38" s="28" t="e">
        <f t="shared" si="0"/>
        <v>#N/A</v>
      </c>
      <c r="J38" s="29">
        <v>5.0631716412039588E-3</v>
      </c>
      <c r="K38" s="29" t="s">
        <v>68</v>
      </c>
      <c r="L38" s="13"/>
    </row>
    <row r="39" spans="2:12" ht="12" x14ac:dyDescent="0.2">
      <c r="B39" s="104" t="s">
        <v>45</v>
      </c>
      <c r="C39" s="27" t="s">
        <v>22</v>
      </c>
      <c r="D39" s="21">
        <v>507</v>
      </c>
      <c r="E39" s="21">
        <v>4</v>
      </c>
      <c r="F39" s="21">
        <v>511</v>
      </c>
      <c r="G39" s="22">
        <f>VLOOKUP(C39,[1]salida_0112_2022!$C$4:$G$57,2,FALSE)</f>
        <v>39158</v>
      </c>
      <c r="H39" s="22">
        <f>VLOOKUP(C39,[1]salida_0112_2022!$C$4:$G$57,3,FALSE)</f>
        <v>1043</v>
      </c>
      <c r="I39" s="22">
        <f t="shared" si="0"/>
        <v>40201</v>
      </c>
      <c r="J39" s="23">
        <v>6.3251884135500411E-2</v>
      </c>
      <c r="K39" s="23">
        <f t="shared" si="1"/>
        <v>77.671232876712324</v>
      </c>
      <c r="L39" s="13"/>
    </row>
    <row r="40" spans="2:12" ht="12" x14ac:dyDescent="0.2">
      <c r="B40" s="105"/>
      <c r="C40" s="27" t="s">
        <v>23</v>
      </c>
      <c r="D40" s="21">
        <v>0</v>
      </c>
      <c r="E40" s="21">
        <v>0</v>
      </c>
      <c r="F40" s="21">
        <v>0</v>
      </c>
      <c r="G40" s="22">
        <f>VLOOKUP(C40,[1]salida_0112_2022!$C$4:$G$57,2,FALSE)</f>
        <v>4</v>
      </c>
      <c r="H40" s="22">
        <f>VLOOKUP(C40,[1]salida_0112_2022!$C$4:$G$57,3,FALSE)</f>
        <v>335</v>
      </c>
      <c r="I40" s="22">
        <f t="shared" si="0"/>
        <v>339</v>
      </c>
      <c r="J40" s="23">
        <v>5.3337948613056002E-4</v>
      </c>
      <c r="K40" s="23" t="s">
        <v>68</v>
      </c>
      <c r="L40" s="13"/>
    </row>
    <row r="41" spans="2:12" ht="12" x14ac:dyDescent="0.2">
      <c r="B41" s="105"/>
      <c r="C41" s="27" t="s">
        <v>24</v>
      </c>
      <c r="D41" s="21">
        <v>1</v>
      </c>
      <c r="E41" s="21">
        <v>0</v>
      </c>
      <c r="F41" s="21">
        <v>1</v>
      </c>
      <c r="G41" s="22">
        <f>VLOOKUP(C41,[1]salida_0112_2022!$C$4:$G$57,2,FALSE)</f>
        <v>13726</v>
      </c>
      <c r="H41" s="22">
        <f>VLOOKUP(C41,[1]salida_0112_2022!$C$4:$G$57,3,FALSE)</f>
        <v>51</v>
      </c>
      <c r="I41" s="22">
        <f t="shared" si="0"/>
        <v>13777</v>
      </c>
      <c r="J41" s="23">
        <v>2.167660525197854E-2</v>
      </c>
      <c r="K41" s="23">
        <f t="shared" si="1"/>
        <v>13776</v>
      </c>
      <c r="L41" s="13"/>
    </row>
    <row r="42" spans="2:12" ht="12" x14ac:dyDescent="0.2">
      <c r="B42" s="105"/>
      <c r="C42" s="27" t="s">
        <v>25</v>
      </c>
      <c r="D42" s="21">
        <v>2</v>
      </c>
      <c r="E42" s="21">
        <v>0</v>
      </c>
      <c r="F42" s="21">
        <v>2</v>
      </c>
      <c r="G42" s="22">
        <f>VLOOKUP(C42,[1]salida_0112_2022!$C$4:$G$57,2,FALSE)</f>
        <v>2657</v>
      </c>
      <c r="H42" s="22">
        <f>VLOOKUP(C42,[1]salida_0112_2022!$C$4:$G$57,3,FALSE)</f>
        <v>1</v>
      </c>
      <c r="I42" s="22">
        <f t="shared" si="0"/>
        <v>2658</v>
      </c>
      <c r="J42" s="23">
        <v>4.1820727850590805E-3</v>
      </c>
      <c r="K42" s="23">
        <f t="shared" si="1"/>
        <v>1328</v>
      </c>
      <c r="L42" s="13"/>
    </row>
    <row r="43" spans="2:12" ht="13.8" x14ac:dyDescent="0.2">
      <c r="B43" s="106"/>
      <c r="C43" s="27" t="s">
        <v>75</v>
      </c>
      <c r="D43" s="21">
        <v>0</v>
      </c>
      <c r="E43" s="21">
        <v>0</v>
      </c>
      <c r="F43" s="21">
        <v>0</v>
      </c>
      <c r="G43" s="22">
        <f>VLOOKUP(C43,[1]salida_0112_2022!$C$4:$G$57,2,FALSE)</f>
        <v>0</v>
      </c>
      <c r="H43" s="22">
        <f>VLOOKUP(C43,[1]salida_0112_2022!$C$4:$G$57,3,FALSE)</f>
        <v>2</v>
      </c>
      <c r="I43" s="22">
        <f t="shared" si="0"/>
        <v>2</v>
      </c>
      <c r="J43" s="23">
        <v>3.1467816290888494E-6</v>
      </c>
      <c r="K43" s="23" t="s">
        <v>68</v>
      </c>
      <c r="L43" s="13"/>
    </row>
    <row r="44" spans="2:12" ht="12" x14ac:dyDescent="0.2">
      <c r="B44" s="84" t="s">
        <v>56</v>
      </c>
      <c r="C44" s="84"/>
      <c r="D44" s="28">
        <v>510</v>
      </c>
      <c r="E44" s="28">
        <v>4</v>
      </c>
      <c r="F44" s="28">
        <v>514</v>
      </c>
      <c r="G44" s="28">
        <f>SUM(G39:G43)</f>
        <v>55545</v>
      </c>
      <c r="H44" s="28">
        <f>SUM(H39:H43)</f>
        <v>1432</v>
      </c>
      <c r="I44" s="28">
        <f t="shared" si="0"/>
        <v>56977</v>
      </c>
      <c r="J44" s="29">
        <v>8.9647088440297687E-2</v>
      </c>
      <c r="K44" s="29">
        <f t="shared" si="1"/>
        <v>109.85019455252919</v>
      </c>
      <c r="L44" s="13"/>
    </row>
    <row r="45" spans="2:12" ht="12" x14ac:dyDescent="0.2">
      <c r="B45" s="85" t="s">
        <v>91</v>
      </c>
      <c r="C45" s="27" t="s">
        <v>26</v>
      </c>
      <c r="D45" s="21">
        <v>0</v>
      </c>
      <c r="E45" s="21">
        <v>0</v>
      </c>
      <c r="F45" s="21">
        <v>0</v>
      </c>
      <c r="G45" s="22">
        <f>VLOOKUP(C45,[1]salida_0112_2022!$C$4:$G$57,2,FALSE)</f>
        <v>0</v>
      </c>
      <c r="H45" s="22">
        <f>VLOOKUP(C45,[1]salida_0112_2022!$C$4:$G$57,3,FALSE)</f>
        <v>0</v>
      </c>
      <c r="I45" s="22">
        <f t="shared" si="0"/>
        <v>0</v>
      </c>
      <c r="J45" s="23">
        <v>0</v>
      </c>
      <c r="K45" s="23" t="s">
        <v>68</v>
      </c>
      <c r="L45" s="13"/>
    </row>
    <row r="46" spans="2:12" ht="12" x14ac:dyDescent="0.2">
      <c r="B46" s="85"/>
      <c r="C46" s="27" t="s">
        <v>27</v>
      </c>
      <c r="D46" s="21">
        <v>93</v>
      </c>
      <c r="E46" s="21">
        <v>0</v>
      </c>
      <c r="F46" s="21">
        <v>93</v>
      </c>
      <c r="G46" s="22">
        <f>VLOOKUP(C46,[1]salida_0112_2022!$C$4:$G$57,2,FALSE)</f>
        <v>19678</v>
      </c>
      <c r="H46" s="22">
        <f>VLOOKUP(C46,[1]salida_0112_2022!$C$4:$G$57,3,FALSE)</f>
        <v>239</v>
      </c>
      <c r="I46" s="22">
        <f t="shared" si="0"/>
        <v>19917</v>
      </c>
      <c r="J46" s="23">
        <v>3.1337224853281304E-2</v>
      </c>
      <c r="K46" s="23">
        <f t="shared" si="1"/>
        <v>213.16129032258064</v>
      </c>
      <c r="L46" s="13"/>
    </row>
    <row r="47" spans="2:12" ht="12" x14ac:dyDescent="0.2">
      <c r="B47" s="85"/>
      <c r="C47" s="27" t="s">
        <v>28</v>
      </c>
      <c r="D47" s="21">
        <v>23</v>
      </c>
      <c r="E47" s="21">
        <v>0</v>
      </c>
      <c r="F47" s="21">
        <v>23</v>
      </c>
      <c r="G47" s="22">
        <f>VLOOKUP(C47,[1]salida_0112_2022!$C$4:$G$57,2,FALSE)</f>
        <v>7760</v>
      </c>
      <c r="H47" s="22">
        <f>VLOOKUP(C47,[1]salida_0112_2022!$C$4:$G$57,3,FALSE)</f>
        <v>149</v>
      </c>
      <c r="I47" s="22">
        <f t="shared" si="0"/>
        <v>7909</v>
      </c>
      <c r="J47" s="23">
        <v>1.2443947952231854E-2</v>
      </c>
      <c r="K47" s="23">
        <f t="shared" si="1"/>
        <v>342.86956521739131</v>
      </c>
      <c r="L47" s="13"/>
    </row>
    <row r="48" spans="2:12" ht="13.8" x14ac:dyDescent="0.2">
      <c r="B48" s="85"/>
      <c r="C48" s="27" t="s">
        <v>105</v>
      </c>
      <c r="D48" s="21">
        <v>0</v>
      </c>
      <c r="E48" s="21">
        <v>0</v>
      </c>
      <c r="F48" s="21">
        <v>0</v>
      </c>
      <c r="G48" s="22">
        <f>VLOOKUP(C48,[1]salida_0112_2022!$C$4:$G$57,2,FALSE)</f>
        <v>3</v>
      </c>
      <c r="H48" s="22">
        <f>VLOOKUP(C48,[1]salida_0112_2022!$C$4:$G$57,3,FALSE)</f>
        <v>0</v>
      </c>
      <c r="I48" s="22">
        <f t="shared" si="0"/>
        <v>3</v>
      </c>
      <c r="J48" s="23">
        <v>4.7201724436332743E-6</v>
      </c>
      <c r="K48" s="23" t="s">
        <v>68</v>
      </c>
      <c r="L48" s="13"/>
    </row>
    <row r="49" spans="2:12" ht="13.8" x14ac:dyDescent="0.2">
      <c r="B49" s="85"/>
      <c r="C49" s="27" t="s">
        <v>106</v>
      </c>
      <c r="D49" s="21">
        <v>0</v>
      </c>
      <c r="E49" s="21">
        <v>0</v>
      </c>
      <c r="F49" s="21">
        <v>0</v>
      </c>
      <c r="G49" s="22">
        <f>VLOOKUP(C49,[1]salida_0112_2022!$C$4:$G$57,2,FALSE)</f>
        <v>0</v>
      </c>
      <c r="H49" s="22">
        <f>VLOOKUP(C49,[1]salida_0112_2022!$C$4:$G$57,3,FALSE)</f>
        <v>0</v>
      </c>
      <c r="I49" s="22">
        <f t="shared" si="0"/>
        <v>0</v>
      </c>
      <c r="J49" s="23">
        <v>0</v>
      </c>
      <c r="K49" s="23" t="s">
        <v>68</v>
      </c>
      <c r="L49" s="13"/>
    </row>
    <row r="50" spans="2:12" ht="13.8" x14ac:dyDescent="0.2">
      <c r="B50" s="85"/>
      <c r="C50" s="27" t="s">
        <v>76</v>
      </c>
      <c r="D50" s="21">
        <v>0</v>
      </c>
      <c r="E50" s="21">
        <v>0</v>
      </c>
      <c r="F50" s="21">
        <v>0</v>
      </c>
      <c r="G50" s="22">
        <f>VLOOKUP(C50,[1]salida_0112_2022!$C$4:$G$57,2,FALSE)</f>
        <v>474</v>
      </c>
      <c r="H50" s="22">
        <f>VLOOKUP(C50,[1]salida_0112_2022!$C$4:$G$57,3,FALSE)</f>
        <v>0</v>
      </c>
      <c r="I50" s="22">
        <f t="shared" si="0"/>
        <v>474</v>
      </c>
      <c r="J50" s="23">
        <v>7.4578724609405728E-4</v>
      </c>
      <c r="K50" s="23" t="s">
        <v>68</v>
      </c>
      <c r="L50" s="13"/>
    </row>
    <row r="51" spans="2:12" ht="13.8" x14ac:dyDescent="0.2">
      <c r="B51" s="85"/>
      <c r="C51" s="27" t="s">
        <v>77</v>
      </c>
      <c r="D51" s="21">
        <v>0</v>
      </c>
      <c r="E51" s="21">
        <v>0</v>
      </c>
      <c r="F51" s="21">
        <v>0</v>
      </c>
      <c r="G51" s="22">
        <f>VLOOKUP(C51,[1]salida_0112_2022!$C$4:$G$57,2,FALSE)</f>
        <v>93</v>
      </c>
      <c r="H51" s="22">
        <f>VLOOKUP(C51,[1]salida_0112_2022!$C$4:$G$57,3,FALSE)</f>
        <v>3</v>
      </c>
      <c r="I51" s="22">
        <f t="shared" si="0"/>
        <v>96</v>
      </c>
      <c r="J51" s="23">
        <v>1.5104551819626478E-4</v>
      </c>
      <c r="K51" s="23" t="s">
        <v>68</v>
      </c>
    </row>
    <row r="52" spans="2:12" ht="13.8" x14ac:dyDescent="0.2">
      <c r="B52" s="85"/>
      <c r="C52" s="27" t="s">
        <v>78</v>
      </c>
      <c r="D52" s="21">
        <v>0</v>
      </c>
      <c r="E52" s="21">
        <v>0</v>
      </c>
      <c r="F52" s="21">
        <v>0</v>
      </c>
      <c r="G52" s="22">
        <f>VLOOKUP(C52,[1]salida_0112_2022!$C$4:$G$57,2,FALSE)</f>
        <v>54</v>
      </c>
      <c r="H52" s="22">
        <f>VLOOKUP(C52,[1]salida_0112_2022!$C$4:$G$57,3,FALSE)</f>
        <v>0</v>
      </c>
      <c r="I52" s="22">
        <f t="shared" si="0"/>
        <v>54</v>
      </c>
      <c r="J52" s="23">
        <v>8.4963103985398938E-5</v>
      </c>
      <c r="K52" s="23" t="s">
        <v>68</v>
      </c>
    </row>
    <row r="53" spans="2:12" ht="13.8" x14ac:dyDescent="0.2">
      <c r="B53" s="85"/>
      <c r="C53" s="27" t="s">
        <v>79</v>
      </c>
      <c r="D53" s="21">
        <v>0</v>
      </c>
      <c r="E53" s="21">
        <v>0</v>
      </c>
      <c r="F53" s="21">
        <v>0</v>
      </c>
      <c r="G53" s="22">
        <f>VLOOKUP(C53,[1]salida_0112_2022!$C$4:$G$57,2,FALSE)</f>
        <v>95</v>
      </c>
      <c r="H53" s="22">
        <f>VLOOKUP(C53,[1]salida_0112_2022!$C$4:$G$57,3,FALSE)</f>
        <v>0</v>
      </c>
      <c r="I53" s="22">
        <f t="shared" si="0"/>
        <v>95</v>
      </c>
      <c r="J53" s="23">
        <v>1.4947212738172035E-4</v>
      </c>
      <c r="K53" s="23" t="s">
        <v>68</v>
      </c>
    </row>
    <row r="54" spans="2:12" ht="12" x14ac:dyDescent="0.2">
      <c r="B54" s="84" t="s">
        <v>93</v>
      </c>
      <c r="C54" s="84"/>
      <c r="D54" s="28">
        <v>116</v>
      </c>
      <c r="E54" s="28">
        <v>0</v>
      </c>
      <c r="F54" s="28">
        <v>116</v>
      </c>
      <c r="G54" s="28">
        <f>SUM(G45:G53)</f>
        <v>28157</v>
      </c>
      <c r="H54" s="28">
        <f>SUM(H45:H53)</f>
        <v>391</v>
      </c>
      <c r="I54" s="28">
        <f t="shared" si="0"/>
        <v>28548</v>
      </c>
      <c r="J54" s="29">
        <v>4.4917160973614235E-2</v>
      </c>
      <c r="K54" s="29">
        <f t="shared" si="1"/>
        <v>245.10344827586206</v>
      </c>
    </row>
    <row r="55" spans="2:12" ht="12" x14ac:dyDescent="0.2">
      <c r="B55" s="85" t="s">
        <v>46</v>
      </c>
      <c r="C55" s="27" t="s">
        <v>29</v>
      </c>
      <c r="D55" s="21">
        <v>0</v>
      </c>
      <c r="E55" s="21">
        <v>0</v>
      </c>
      <c r="F55" s="21">
        <v>0</v>
      </c>
      <c r="G55" s="22">
        <f>VLOOKUP(C55,[1]salida_0112_2022!$C$4:$G$57,2,FALSE)</f>
        <v>57311</v>
      </c>
      <c r="H55" s="22">
        <f>VLOOKUP(C55,[1]salida_0112_2022!$C$4:$G$57,3,FALSE)</f>
        <v>210</v>
      </c>
      <c r="I55" s="22">
        <f t="shared" si="0"/>
        <v>57521</v>
      </c>
      <c r="J55" s="23">
        <v>9.0503013043409852E-2</v>
      </c>
      <c r="K55" s="23" t="s">
        <v>68</v>
      </c>
    </row>
    <row r="56" spans="2:12" ht="12" x14ac:dyDescent="0.2">
      <c r="B56" s="85"/>
      <c r="C56" s="27" t="s">
        <v>30</v>
      </c>
      <c r="D56" s="21">
        <v>21235</v>
      </c>
      <c r="E56" s="21">
        <v>285</v>
      </c>
      <c r="F56" s="21">
        <v>21520</v>
      </c>
      <c r="G56" s="22">
        <f>VLOOKUP(C56,[1]salida_0112_2022!$C$4:$G$57,2,FALSE)</f>
        <v>51278</v>
      </c>
      <c r="H56" s="22">
        <f>VLOOKUP(C56,[1]salida_0112_2022!$C$4:$G$57,3,FALSE)</f>
        <v>1186</v>
      </c>
      <c r="I56" s="22">
        <f t="shared" si="0"/>
        <v>52464</v>
      </c>
      <c r="J56" s="23">
        <v>8.2546375694258697E-2</v>
      </c>
      <c r="K56" s="23">
        <f t="shared" si="1"/>
        <v>1.437918215613383</v>
      </c>
    </row>
    <row r="57" spans="2:12" ht="12" x14ac:dyDescent="0.2">
      <c r="B57" s="85"/>
      <c r="C57" s="27" t="s">
        <v>31</v>
      </c>
      <c r="D57" s="21">
        <v>16803</v>
      </c>
      <c r="E57" s="21">
        <v>281</v>
      </c>
      <c r="F57" s="21">
        <v>17084</v>
      </c>
      <c r="G57" s="22">
        <f>VLOOKUP(C57,[1]salida_0112_2022!$C$4:$G$57,2,FALSE)</f>
        <v>39412</v>
      </c>
      <c r="H57" s="22">
        <f>VLOOKUP(C57,[1]salida_0112_2022!$C$4:$G$57,3,FALSE)</f>
        <v>1007</v>
      </c>
      <c r="I57" s="22">
        <f t="shared" si="0"/>
        <v>40419</v>
      </c>
      <c r="J57" s="23">
        <v>6.3594883333071103E-2</v>
      </c>
      <c r="K57" s="23">
        <f t="shared" si="1"/>
        <v>1.3658979161788809</v>
      </c>
    </row>
    <row r="58" spans="2:12" ht="12" x14ac:dyDescent="0.2">
      <c r="B58" s="85"/>
      <c r="C58" s="27" t="s">
        <v>107</v>
      </c>
      <c r="D58" s="21">
        <v>0</v>
      </c>
      <c r="E58" s="21">
        <v>0</v>
      </c>
      <c r="F58" s="21">
        <v>0</v>
      </c>
      <c r="G58" s="22">
        <f>VLOOKUP(C58,[1]salida_0112_2022!$C$4:$G$57,2,FALSE)</f>
        <v>0</v>
      </c>
      <c r="H58" s="22">
        <f>VLOOKUP(C58,[1]salida_0112_2022!$C$4:$G$57,3,FALSE)</f>
        <v>0</v>
      </c>
      <c r="I58" s="22">
        <f t="shared" si="0"/>
        <v>0</v>
      </c>
      <c r="J58" s="23">
        <v>0</v>
      </c>
      <c r="K58" s="23" t="s">
        <v>68</v>
      </c>
    </row>
    <row r="59" spans="2:12" ht="12" x14ac:dyDescent="0.2">
      <c r="B59" s="85"/>
      <c r="C59" s="27" t="s">
        <v>32</v>
      </c>
      <c r="D59" s="21">
        <v>0</v>
      </c>
      <c r="E59" s="21">
        <v>0</v>
      </c>
      <c r="F59" s="21">
        <v>0</v>
      </c>
      <c r="G59" s="22">
        <f>VLOOKUP(C59,[1]salida_0112_2022!$C$4:$G$57,2,FALSE)</f>
        <v>0</v>
      </c>
      <c r="H59" s="22">
        <f>VLOOKUP(C59,[1]salida_0112_2022!$C$4:$G$57,3,FALSE)</f>
        <v>0</v>
      </c>
      <c r="I59" s="22">
        <f t="shared" si="0"/>
        <v>0</v>
      </c>
      <c r="J59" s="23">
        <v>0</v>
      </c>
      <c r="K59" s="23" t="s">
        <v>68</v>
      </c>
    </row>
    <row r="60" spans="2:12" ht="12" x14ac:dyDescent="0.2">
      <c r="B60" s="85"/>
      <c r="C60" s="27" t="s">
        <v>33</v>
      </c>
      <c r="D60" s="21">
        <v>0</v>
      </c>
      <c r="E60" s="21">
        <v>0</v>
      </c>
      <c r="F60" s="21">
        <v>0</v>
      </c>
      <c r="G60" s="22">
        <f>VLOOKUP(C60,[1]salida_0112_2022!$C$4:$G$57,2,FALSE)</f>
        <v>2962</v>
      </c>
      <c r="H60" s="22">
        <f>VLOOKUP(C60,[1]salida_0112_2022!$C$4:$G$57,3,FALSE)</f>
        <v>1991</v>
      </c>
      <c r="I60" s="22">
        <f t="shared" si="0"/>
        <v>4953</v>
      </c>
      <c r="J60" s="23">
        <v>7.7930047044385354E-3</v>
      </c>
      <c r="K60" s="23" t="s">
        <v>68</v>
      </c>
    </row>
    <row r="61" spans="2:12" ht="12" x14ac:dyDescent="0.2">
      <c r="B61" s="84" t="s">
        <v>57</v>
      </c>
      <c r="C61" s="84"/>
      <c r="D61" s="28">
        <v>38038</v>
      </c>
      <c r="E61" s="28">
        <v>566</v>
      </c>
      <c r="F61" s="28">
        <v>38604</v>
      </c>
      <c r="G61" s="28">
        <f>SUM(G55:G60)</f>
        <v>150963</v>
      </c>
      <c r="H61" s="28">
        <f>SUM(H55:H60)</f>
        <v>4394</v>
      </c>
      <c r="I61" s="28">
        <f t="shared" si="0"/>
        <v>155357</v>
      </c>
      <c r="J61" s="29">
        <v>0.24443727677517818</v>
      </c>
      <c r="K61" s="29">
        <f t="shared" si="1"/>
        <v>3.0243757123614134</v>
      </c>
    </row>
    <row r="62" spans="2:12" ht="12" x14ac:dyDescent="0.2">
      <c r="B62" s="86" t="s">
        <v>62</v>
      </c>
      <c r="C62" s="86"/>
      <c r="D62" s="25">
        <v>41439</v>
      </c>
      <c r="E62" s="25">
        <v>599</v>
      </c>
      <c r="F62" s="25">
        <v>42038</v>
      </c>
      <c r="G62" s="25" t="e">
        <f>G61+G54+G44+G38+G35+G31+G29+G26+G24+G22+G19+G13+G11</f>
        <v>#N/A</v>
      </c>
      <c r="H62" s="25" t="e">
        <f>H61+H54+H44+H38+H35+H31+H29+H26+H24+H22+H19+H13+H11</f>
        <v>#N/A</v>
      </c>
      <c r="I62" s="25" t="e">
        <f t="shared" si="0"/>
        <v>#N/A</v>
      </c>
      <c r="J62" s="26">
        <v>1</v>
      </c>
      <c r="K62" s="26" t="e">
        <f t="shared" si="1"/>
        <v>#N/A</v>
      </c>
    </row>
    <row r="63" spans="2:12" x14ac:dyDescent="0.2">
      <c r="B63" s="69" t="s">
        <v>85</v>
      </c>
      <c r="C63" s="69"/>
      <c r="D63" s="69"/>
      <c r="E63" s="69"/>
      <c r="F63" s="69"/>
      <c r="G63" s="69"/>
      <c r="H63" s="69"/>
      <c r="I63" s="69"/>
      <c r="J63" s="69"/>
      <c r="K63" s="69"/>
    </row>
    <row r="64" spans="2:12" x14ac:dyDescent="0.2">
      <c r="B64" s="82" t="s">
        <v>119</v>
      </c>
      <c r="C64" s="82"/>
      <c r="D64" s="82"/>
      <c r="E64" s="82"/>
      <c r="F64" s="82"/>
      <c r="G64" s="82"/>
      <c r="H64" s="82"/>
      <c r="I64" s="82"/>
      <c r="J64" s="82"/>
      <c r="K64" s="82"/>
    </row>
    <row r="65" spans="2:11" x14ac:dyDescent="0.2">
      <c r="B65" s="103" t="s">
        <v>87</v>
      </c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 x14ac:dyDescent="0.2">
      <c r="B66" s="103" t="s">
        <v>86</v>
      </c>
      <c r="C66" s="103"/>
      <c r="D66" s="103"/>
      <c r="E66" s="103"/>
      <c r="F66" s="103"/>
      <c r="G66" s="103"/>
      <c r="H66" s="103"/>
      <c r="I66" s="103"/>
      <c r="J66" s="103"/>
      <c r="K66" s="103"/>
    </row>
  </sheetData>
  <mergeCells count="39">
    <mergeCell ref="B5:B7"/>
    <mergeCell ref="C5:C7"/>
    <mergeCell ref="D5:F5"/>
    <mergeCell ref="G5:I5"/>
    <mergeCell ref="J5:J7"/>
    <mergeCell ref="K5:K7"/>
    <mergeCell ref="D6:D7"/>
    <mergeCell ref="E6:E7"/>
    <mergeCell ref="F6:F7"/>
    <mergeCell ref="G6:G7"/>
    <mergeCell ref="H6:H7"/>
    <mergeCell ref="I6:I7"/>
    <mergeCell ref="B8:B10"/>
    <mergeCell ref="B11:C11"/>
    <mergeCell ref="B13:C13"/>
    <mergeCell ref="B14:B18"/>
    <mergeCell ref="B19:C19"/>
    <mergeCell ref="B20:B21"/>
    <mergeCell ref="B22:C22"/>
    <mergeCell ref="B24:C24"/>
    <mergeCell ref="B26:C26"/>
    <mergeCell ref="B27:B28"/>
    <mergeCell ref="B29:C29"/>
    <mergeCell ref="B31:C31"/>
    <mergeCell ref="B32:B34"/>
    <mergeCell ref="B35:C35"/>
    <mergeCell ref="B36:B37"/>
    <mergeCell ref="B38:C38"/>
    <mergeCell ref="B39:B43"/>
    <mergeCell ref="B44:C44"/>
    <mergeCell ref="B45:B53"/>
    <mergeCell ref="B54:C54"/>
    <mergeCell ref="B65:K65"/>
    <mergeCell ref="B66:K66"/>
    <mergeCell ref="B55:B60"/>
    <mergeCell ref="B61:C61"/>
    <mergeCell ref="B62:C62"/>
    <mergeCell ref="B63:K63"/>
    <mergeCell ref="B64:K64"/>
  </mergeCells>
  <pageMargins left="0.7" right="0.7" top="0.75" bottom="0.75" header="0.3" footer="0.3"/>
  <pageSetup paperSize="175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zoomScaleNormal="100" workbookViewId="0">
      <selection activeCell="B2" sqref="B2:K26"/>
    </sheetView>
  </sheetViews>
  <sheetFormatPr baseColWidth="10" defaultColWidth="11.44140625" defaultRowHeight="10.199999999999999" x14ac:dyDescent="0.2"/>
  <cols>
    <col min="1" max="1" width="3.6640625" style="1" customWidth="1"/>
    <col min="2" max="2" width="28.6640625" style="1" customWidth="1"/>
    <col min="3" max="3" width="11.44140625" style="1"/>
    <col min="4" max="4" width="11.33203125" style="1" customWidth="1"/>
    <col min="5" max="6" width="11.44140625" style="1" customWidth="1"/>
    <col min="7" max="7" width="12.88671875" style="1" customWidth="1"/>
    <col min="8" max="8" width="12.5546875" style="1" customWidth="1"/>
    <col min="9" max="9" width="12.33203125" style="1" customWidth="1"/>
    <col min="10" max="10" width="11.44140625" style="17"/>
    <col min="11" max="16384" width="11.44140625" style="1"/>
  </cols>
  <sheetData>
    <row r="2" spans="2:10" ht="14.4" x14ac:dyDescent="0.3">
      <c r="B2" s="12" t="s">
        <v>110</v>
      </c>
      <c r="C2" s="13"/>
      <c r="D2" s="13"/>
      <c r="E2" s="13"/>
      <c r="F2" s="13"/>
      <c r="G2" s="13"/>
      <c r="H2" s="13"/>
      <c r="I2" s="13"/>
      <c r="J2" s="16"/>
    </row>
    <row r="3" spans="2:10" ht="14.4" x14ac:dyDescent="0.3">
      <c r="B3" s="36" t="s">
        <v>82</v>
      </c>
      <c r="C3" s="13"/>
      <c r="D3" s="13"/>
      <c r="E3" s="13"/>
      <c r="F3" s="13"/>
      <c r="G3" s="13"/>
      <c r="H3" s="13"/>
      <c r="I3" s="13"/>
      <c r="J3" s="16"/>
    </row>
    <row r="4" spans="2:10" ht="13.8" x14ac:dyDescent="0.3">
      <c r="B4" s="4" t="s">
        <v>81</v>
      </c>
      <c r="C4" s="13"/>
      <c r="D4" s="13"/>
      <c r="E4" s="13"/>
      <c r="F4" s="13"/>
      <c r="G4" s="13"/>
      <c r="H4" s="13"/>
      <c r="I4" s="13"/>
      <c r="J4" s="16"/>
    </row>
    <row r="5" spans="2:10" x14ac:dyDescent="0.2">
      <c r="B5" s="14"/>
      <c r="C5" s="13"/>
      <c r="D5" s="13"/>
      <c r="E5" s="13"/>
      <c r="F5" s="13"/>
      <c r="G5" s="13"/>
      <c r="H5" s="13"/>
      <c r="I5" s="13"/>
      <c r="J5" s="16"/>
    </row>
    <row r="6" spans="2:10" ht="12" x14ac:dyDescent="0.2">
      <c r="B6" s="112" t="s">
        <v>37</v>
      </c>
      <c r="C6" s="113">
        <v>2021</v>
      </c>
      <c r="D6" s="113"/>
      <c r="E6" s="113">
        <v>2022</v>
      </c>
      <c r="F6" s="113"/>
      <c r="G6" s="79" t="s">
        <v>111</v>
      </c>
      <c r="H6" s="110" t="s">
        <v>112</v>
      </c>
      <c r="I6" s="79" t="s">
        <v>113</v>
      </c>
      <c r="J6" s="110" t="s">
        <v>114</v>
      </c>
    </row>
    <row r="7" spans="2:10" x14ac:dyDescent="0.2">
      <c r="B7" s="112"/>
      <c r="C7" s="111" t="s">
        <v>34</v>
      </c>
      <c r="D7" s="111" t="s">
        <v>35</v>
      </c>
      <c r="E7" s="111" t="s">
        <v>34</v>
      </c>
      <c r="F7" s="111" t="s">
        <v>35</v>
      </c>
      <c r="G7" s="80"/>
      <c r="H7" s="110"/>
      <c r="I7" s="80"/>
      <c r="J7" s="110"/>
    </row>
    <row r="8" spans="2:10" x14ac:dyDescent="0.2">
      <c r="B8" s="112"/>
      <c r="C8" s="111"/>
      <c r="D8" s="111"/>
      <c r="E8" s="111"/>
      <c r="F8" s="111"/>
      <c r="G8" s="81"/>
      <c r="H8" s="110"/>
      <c r="I8" s="81"/>
      <c r="J8" s="110"/>
    </row>
    <row r="9" spans="2:10" ht="12" x14ac:dyDescent="0.2">
      <c r="B9" s="33" t="s">
        <v>38</v>
      </c>
      <c r="C9" s="37">
        <v>266283</v>
      </c>
      <c r="D9" s="37">
        <v>3717955.15919</v>
      </c>
      <c r="E9" s="37">
        <v>258217</v>
      </c>
      <c r="F9" s="37">
        <v>3572246.6223399998</v>
      </c>
      <c r="G9" s="38">
        <v>0.22558362206485408</v>
      </c>
      <c r="H9" s="39">
        <v>-3.0291081293210606E-2</v>
      </c>
      <c r="I9" s="38">
        <v>0.21513540164325262</v>
      </c>
      <c r="J9" s="38">
        <v>-3.9190504083902018E-2</v>
      </c>
    </row>
    <row r="10" spans="2:10" ht="12" x14ac:dyDescent="0.2">
      <c r="B10" s="33" t="s">
        <v>47</v>
      </c>
      <c r="C10" s="37">
        <v>63727</v>
      </c>
      <c r="D10" s="37">
        <v>940267.44776999985</v>
      </c>
      <c r="E10" s="37">
        <v>82611</v>
      </c>
      <c r="F10" s="37">
        <v>1266098.1896000002</v>
      </c>
      <c r="G10" s="38">
        <v>7.217064950177432E-2</v>
      </c>
      <c r="H10" s="39">
        <v>0.2963265178025013</v>
      </c>
      <c r="I10" s="38">
        <v>7.624964660501711E-2</v>
      </c>
      <c r="J10" s="38">
        <v>0.34652985446083656</v>
      </c>
    </row>
    <row r="11" spans="2:10" ht="12" x14ac:dyDescent="0.2">
      <c r="B11" s="33" t="s">
        <v>6</v>
      </c>
      <c r="C11" s="37">
        <v>47689</v>
      </c>
      <c r="D11" s="37">
        <v>634408</v>
      </c>
      <c r="E11" s="37">
        <v>65678</v>
      </c>
      <c r="F11" s="37">
        <v>822865.71091999998</v>
      </c>
      <c r="G11" s="38">
        <v>5.7377636367766202E-2</v>
      </c>
      <c r="H11" s="39">
        <v>0.37721487135398102</v>
      </c>
      <c r="I11" s="38">
        <v>4.9556361565336972E-2</v>
      </c>
      <c r="J11" s="38">
        <v>0.29706074154172074</v>
      </c>
    </row>
    <row r="12" spans="2:10" ht="12" x14ac:dyDescent="0.2">
      <c r="B12" s="33" t="s">
        <v>39</v>
      </c>
      <c r="C12" s="37">
        <v>2</v>
      </c>
      <c r="D12" s="37">
        <v>96.82</v>
      </c>
      <c r="E12" s="37">
        <v>141</v>
      </c>
      <c r="F12" s="37">
        <v>3244.1089999999999</v>
      </c>
      <c r="G12" s="38">
        <v>1.2318046724710003E-4</v>
      </c>
      <c r="H12" s="39">
        <v>69.5</v>
      </c>
      <c r="I12" s="38">
        <v>1.9537360279798274E-4</v>
      </c>
      <c r="J12" s="38">
        <v>32.506599876058665</v>
      </c>
    </row>
    <row r="13" spans="2:10" ht="12" x14ac:dyDescent="0.2">
      <c r="B13" s="33" t="s">
        <v>14</v>
      </c>
      <c r="C13" s="37">
        <v>0</v>
      </c>
      <c r="D13" s="37">
        <v>0</v>
      </c>
      <c r="E13" s="37">
        <v>1</v>
      </c>
      <c r="F13" s="37">
        <v>2.5</v>
      </c>
      <c r="G13" s="38">
        <v>8.7362033508581572E-7</v>
      </c>
      <c r="H13" s="38" t="s">
        <v>68</v>
      </c>
      <c r="I13" s="38">
        <v>1.5056029467411755E-7</v>
      </c>
      <c r="J13" s="38" t="s">
        <v>68</v>
      </c>
    </row>
    <row r="14" spans="2:10" ht="12" x14ac:dyDescent="0.2">
      <c r="B14" s="33" t="s">
        <v>40</v>
      </c>
      <c r="C14" s="37">
        <v>440017</v>
      </c>
      <c r="D14" s="37">
        <v>6282785.1165800057</v>
      </c>
      <c r="E14" s="37">
        <v>448606</v>
      </c>
      <c r="F14" s="37">
        <v>6468096.2091199998</v>
      </c>
      <c r="G14" s="38">
        <v>0.39191132404150747</v>
      </c>
      <c r="H14" s="39">
        <v>1.9519700375212775E-2</v>
      </c>
      <c r="I14" s="38">
        <v>0.38953538849025998</v>
      </c>
      <c r="J14" s="38">
        <v>2.9495054995747963E-2</v>
      </c>
    </row>
    <row r="15" spans="2:10" ht="12" x14ac:dyDescent="0.2">
      <c r="B15" s="33" t="s">
        <v>41</v>
      </c>
      <c r="C15" s="37">
        <v>1046</v>
      </c>
      <c r="D15" s="37">
        <v>1118.93373</v>
      </c>
      <c r="E15" s="37">
        <v>1645</v>
      </c>
      <c r="F15" s="37">
        <v>2345.8090000000002</v>
      </c>
      <c r="G15" s="38">
        <v>1.4371054512161668E-3</v>
      </c>
      <c r="H15" s="39">
        <v>0.57265774378585088</v>
      </c>
      <c r="I15" s="38">
        <v>1.4127427771567884E-4</v>
      </c>
      <c r="J15" s="38">
        <v>1.0964682153249596</v>
      </c>
    </row>
    <row r="16" spans="2:10" ht="12" x14ac:dyDescent="0.2">
      <c r="B16" s="33" t="s">
        <v>42</v>
      </c>
      <c r="C16" s="37">
        <v>4</v>
      </c>
      <c r="D16" s="37">
        <v>41.969000000000001</v>
      </c>
      <c r="E16" s="37">
        <v>1</v>
      </c>
      <c r="F16" s="37">
        <v>24.03632</v>
      </c>
      <c r="G16" s="38">
        <v>8.7362033508581572E-7</v>
      </c>
      <c r="H16" s="38">
        <v>-0.75</v>
      </c>
      <c r="I16" s="38">
        <v>1.4475661688325542E-6</v>
      </c>
      <c r="J16" s="38">
        <v>-0.42728394767566541</v>
      </c>
    </row>
    <row r="17" spans="2:11" ht="12" x14ac:dyDescent="0.2">
      <c r="B17" s="33" t="s">
        <v>44</v>
      </c>
      <c r="C17" s="37">
        <v>34270</v>
      </c>
      <c r="D17" s="37">
        <v>541457.01612999989</v>
      </c>
      <c r="E17" s="37">
        <v>39709</v>
      </c>
      <c r="F17" s="37">
        <v>632367.50386000006</v>
      </c>
      <c r="G17" s="38">
        <v>3.4690589885922656E-2</v>
      </c>
      <c r="H17" s="39">
        <v>0.15871024219433907</v>
      </c>
      <c r="I17" s="38">
        <v>3.8083775089399113E-2</v>
      </c>
      <c r="J17" s="38">
        <v>0.16789973169019426</v>
      </c>
    </row>
    <row r="18" spans="2:11" ht="12" x14ac:dyDescent="0.2">
      <c r="B18" s="33" t="s">
        <v>43</v>
      </c>
      <c r="C18" s="37">
        <v>8</v>
      </c>
      <c r="D18" s="37">
        <v>8.6</v>
      </c>
      <c r="E18" s="37">
        <v>0</v>
      </c>
      <c r="F18" s="37">
        <v>0</v>
      </c>
      <c r="G18" s="38">
        <v>0</v>
      </c>
      <c r="H18" s="38">
        <v>-1</v>
      </c>
      <c r="I18" s="38">
        <v>0</v>
      </c>
      <c r="J18" s="38">
        <v>-1</v>
      </c>
    </row>
    <row r="19" spans="2:11" ht="12" x14ac:dyDescent="0.2">
      <c r="B19" s="33" t="s">
        <v>45</v>
      </c>
      <c r="C19" s="37">
        <v>31905</v>
      </c>
      <c r="D19" s="37">
        <v>377408.86533999996</v>
      </c>
      <c r="E19" s="37">
        <v>36087</v>
      </c>
      <c r="F19" s="37">
        <v>433265.37325999979</v>
      </c>
      <c r="G19" s="38">
        <v>3.1526337032241829E-2</v>
      </c>
      <c r="H19" s="39">
        <v>0.1310766337564645</v>
      </c>
      <c r="I19" s="38">
        <v>2.6093024908046842E-2</v>
      </c>
      <c r="J19" s="38">
        <v>0.14799998900311956</v>
      </c>
    </row>
    <row r="20" spans="2:11" ht="12" x14ac:dyDescent="0.2">
      <c r="B20" s="33" t="s">
        <v>91</v>
      </c>
      <c r="C20" s="37">
        <v>12179</v>
      </c>
      <c r="D20" s="37">
        <v>139761</v>
      </c>
      <c r="E20" s="37">
        <v>15686</v>
      </c>
      <c r="F20" s="37">
        <v>173694.74891000002</v>
      </c>
      <c r="G20" s="38">
        <v>1.3703608576156106E-2</v>
      </c>
      <c r="H20" s="39">
        <v>0.2879546760817801</v>
      </c>
      <c r="I20" s="38">
        <v>1.0460613031694585E-2</v>
      </c>
      <c r="J20" s="38">
        <v>0.24279841236110233</v>
      </c>
    </row>
    <row r="21" spans="2:11" ht="12" x14ac:dyDescent="0.2">
      <c r="B21" s="33" t="s">
        <v>46</v>
      </c>
      <c r="C21" s="37">
        <v>170950</v>
      </c>
      <c r="D21" s="37">
        <v>2479045</v>
      </c>
      <c r="E21" s="37">
        <v>196280</v>
      </c>
      <c r="F21" s="37">
        <v>3230392.5660000001</v>
      </c>
      <c r="G21" s="38">
        <v>0.1714741993706439</v>
      </c>
      <c r="H21" s="39">
        <v>0.1481719801111436</v>
      </c>
      <c r="I21" s="38">
        <v>0.1945475426600155</v>
      </c>
      <c r="J21" s="38">
        <v>0.30307943825142347</v>
      </c>
    </row>
    <row r="22" spans="2:11" ht="12" x14ac:dyDescent="0.2">
      <c r="B22" s="40" t="s">
        <v>90</v>
      </c>
      <c r="C22" s="41">
        <v>1068080</v>
      </c>
      <c r="D22" s="41">
        <v>15114351.031810006</v>
      </c>
      <c r="E22" s="41">
        <v>1144662</v>
      </c>
      <c r="F22" s="41">
        <v>16604643.378330002</v>
      </c>
      <c r="G22" s="42">
        <v>1</v>
      </c>
      <c r="H22" s="43">
        <v>7.1700621676278928E-2</v>
      </c>
      <c r="I22" s="42">
        <v>1</v>
      </c>
      <c r="J22" s="42">
        <v>9.8601146908887619E-2</v>
      </c>
    </row>
    <row r="23" spans="2:11" x14ac:dyDescent="0.2">
      <c r="B23" s="69" t="s">
        <v>92</v>
      </c>
      <c r="C23" s="69"/>
      <c r="D23" s="69"/>
      <c r="E23" s="69"/>
      <c r="F23" s="69"/>
      <c r="G23" s="69"/>
      <c r="H23" s="69"/>
      <c r="I23" s="69"/>
      <c r="J23" s="69"/>
    </row>
    <row r="24" spans="2:11" x14ac:dyDescent="0.2">
      <c r="B24" s="109" t="s">
        <v>88</v>
      </c>
      <c r="C24" s="109"/>
      <c r="D24" s="109"/>
      <c r="E24" s="109"/>
      <c r="F24" s="109"/>
      <c r="G24" s="109"/>
      <c r="H24" s="109"/>
      <c r="I24" s="109"/>
      <c r="J24" s="109"/>
    </row>
    <row r="25" spans="2:11" x14ac:dyDescent="0.2">
      <c r="B25" s="60" t="s">
        <v>118</v>
      </c>
      <c r="C25" s="60"/>
      <c r="D25" s="60"/>
      <c r="E25" s="60"/>
      <c r="F25" s="60"/>
      <c r="G25" s="60"/>
      <c r="H25" s="60"/>
      <c r="I25" s="60"/>
      <c r="J25" s="60"/>
      <c r="K25" s="60"/>
    </row>
  </sheetData>
  <mergeCells count="14">
    <mergeCell ref="B23:J23"/>
    <mergeCell ref="B24:J24"/>
    <mergeCell ref="B25:K25"/>
    <mergeCell ref="I6:I8"/>
    <mergeCell ref="J6:J8"/>
    <mergeCell ref="C7:C8"/>
    <mergeCell ref="D7:D8"/>
    <mergeCell ref="E7:E8"/>
    <mergeCell ref="F7:F8"/>
    <mergeCell ref="B6:B8"/>
    <mergeCell ref="C6:D6"/>
    <mergeCell ref="E6:F6"/>
    <mergeCell ref="G6:G8"/>
    <mergeCell ref="H6:H8"/>
  </mergeCells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4"/>
  <sheetViews>
    <sheetView topLeftCell="A24" zoomScaleNormal="100" workbookViewId="0">
      <selection activeCell="C35" sqref="C35"/>
    </sheetView>
  </sheetViews>
  <sheetFormatPr baseColWidth="10" defaultColWidth="11.44140625" defaultRowHeight="10.199999999999999" x14ac:dyDescent="0.2"/>
  <cols>
    <col min="1" max="1" width="7.33203125" style="13" customWidth="1"/>
    <col min="2" max="2" width="15.33203125" style="13" customWidth="1"/>
    <col min="3" max="3" width="27.109375" style="13" customWidth="1"/>
    <col min="4" max="7" width="11.33203125" style="13" customWidth="1"/>
    <col min="8" max="8" width="13.109375" style="13" customWidth="1"/>
    <col min="9" max="9" width="11.33203125" style="13" customWidth="1"/>
    <col min="10" max="10" width="12.88671875" style="13" customWidth="1"/>
    <col min="11" max="11" width="9.88671875" style="13" customWidth="1"/>
    <col min="12" max="12" width="11.44140625" style="1"/>
    <col min="13" max="16384" width="11.44140625" style="13"/>
  </cols>
  <sheetData>
    <row r="1" spans="2:12" x14ac:dyDescent="0.2">
      <c r="L1" s="13"/>
    </row>
    <row r="2" spans="2:12" ht="14.4" x14ac:dyDescent="0.3">
      <c r="B2" s="12" t="s">
        <v>115</v>
      </c>
      <c r="C2" s="18"/>
      <c r="D2" s="18"/>
      <c r="E2" s="18"/>
      <c r="F2" s="18"/>
      <c r="G2" s="18"/>
      <c r="L2" s="13"/>
    </row>
    <row r="3" spans="2:12" ht="14.4" x14ac:dyDescent="0.3">
      <c r="B3" s="44" t="s">
        <v>81</v>
      </c>
      <c r="C3" s="18"/>
      <c r="D3" s="18"/>
      <c r="E3" s="18"/>
      <c r="F3" s="18"/>
      <c r="G3" s="18"/>
      <c r="L3" s="13"/>
    </row>
    <row r="4" spans="2:12" x14ac:dyDescent="0.2">
      <c r="D4" s="15"/>
      <c r="E4" s="15"/>
      <c r="F4" s="15"/>
      <c r="G4" s="15"/>
      <c r="L4" s="13"/>
    </row>
    <row r="5" spans="2:12" ht="12" x14ac:dyDescent="0.2">
      <c r="B5" s="112" t="s">
        <v>37</v>
      </c>
      <c r="C5" s="112" t="s">
        <v>0</v>
      </c>
      <c r="D5" s="113">
        <v>2021</v>
      </c>
      <c r="E5" s="113"/>
      <c r="F5" s="113">
        <v>2022</v>
      </c>
      <c r="G5" s="113"/>
      <c r="H5" s="79" t="s">
        <v>111</v>
      </c>
      <c r="I5" s="110" t="s">
        <v>112</v>
      </c>
      <c r="J5" s="110" t="s">
        <v>113</v>
      </c>
      <c r="K5" s="110" t="s">
        <v>114</v>
      </c>
      <c r="L5" s="13"/>
    </row>
    <row r="6" spans="2:12" ht="11.25" customHeight="1" x14ac:dyDescent="0.2">
      <c r="B6" s="112"/>
      <c r="C6" s="112"/>
      <c r="D6" s="111" t="s">
        <v>34</v>
      </c>
      <c r="E6" s="111" t="s">
        <v>35</v>
      </c>
      <c r="F6" s="111" t="s">
        <v>34</v>
      </c>
      <c r="G6" s="111" t="s">
        <v>35</v>
      </c>
      <c r="H6" s="80"/>
      <c r="I6" s="110"/>
      <c r="J6" s="110"/>
      <c r="K6" s="110"/>
      <c r="L6" s="13"/>
    </row>
    <row r="7" spans="2:12" ht="11.25" customHeight="1" x14ac:dyDescent="0.2">
      <c r="B7" s="112"/>
      <c r="C7" s="112"/>
      <c r="D7" s="111"/>
      <c r="E7" s="111"/>
      <c r="F7" s="111"/>
      <c r="G7" s="111"/>
      <c r="H7" s="81"/>
      <c r="I7" s="110"/>
      <c r="J7" s="110"/>
      <c r="K7" s="110"/>
      <c r="L7" s="13"/>
    </row>
    <row r="8" spans="2:12" ht="12" x14ac:dyDescent="0.2">
      <c r="B8" s="85" t="s">
        <v>58</v>
      </c>
      <c r="C8" s="33" t="s">
        <v>2</v>
      </c>
      <c r="D8" s="21">
        <v>0</v>
      </c>
      <c r="E8" s="21">
        <v>0</v>
      </c>
      <c r="F8" s="22">
        <f>VLOOKUP(C8,[1]ingreso_0112_2022!$C$4:$G$57,4,FALSE)</f>
        <v>8</v>
      </c>
      <c r="G8" s="22">
        <f>VLOOKUP(C8,[1]ingreso_0112_2022!$C$4:$G$57,5,FALSE)</f>
        <v>3.95</v>
      </c>
      <c r="H8" s="45">
        <v>1.377590731569558E-5</v>
      </c>
      <c r="I8" s="38" t="s">
        <v>68</v>
      </c>
      <c r="J8" s="45">
        <v>3.8659088332786723E-7</v>
      </c>
      <c r="K8" s="38" t="s">
        <v>68</v>
      </c>
      <c r="L8" s="13"/>
    </row>
    <row r="9" spans="2:12" ht="12" x14ac:dyDescent="0.2">
      <c r="B9" s="85"/>
      <c r="C9" s="33" t="s">
        <v>3</v>
      </c>
      <c r="D9" s="21">
        <v>46376</v>
      </c>
      <c r="E9" s="21">
        <v>565134.78376000002</v>
      </c>
      <c r="F9" s="22">
        <f>VLOOKUP(C9,[1]ingreso_0112_2022!$C$4:$G$57,4,FALSE)</f>
        <v>51115</v>
      </c>
      <c r="G9" s="22">
        <f>VLOOKUP(C9,[1]ingreso_0112_2022!$C$4:$G$57,5,FALSE)</f>
        <v>579827.10357000004</v>
      </c>
      <c r="H9" s="38">
        <v>8.801943780522245E-2</v>
      </c>
      <c r="I9" s="38">
        <v>0.10218647576332586</v>
      </c>
      <c r="J9" s="38">
        <v>5.6748322062421537E-2</v>
      </c>
      <c r="K9" s="38">
        <v>2.5997903919924899E-2</v>
      </c>
      <c r="L9" s="13"/>
    </row>
    <row r="10" spans="2:12" ht="12" x14ac:dyDescent="0.2">
      <c r="B10" s="85"/>
      <c r="C10" s="33" t="s">
        <v>4</v>
      </c>
      <c r="D10" s="21">
        <v>94048</v>
      </c>
      <c r="E10" s="21">
        <v>1460793.6182200003</v>
      </c>
      <c r="F10" s="22">
        <f>VLOOKUP(C10,[1]ingreso_0112_2022!$C$4:$G$57,4,FALSE)</f>
        <v>87207</v>
      </c>
      <c r="G10" s="22">
        <f>VLOOKUP(C10,[1]ingreso_0112_2022!$C$4:$G$57,5,FALSE)</f>
        <v>1386407.5416499993</v>
      </c>
      <c r="H10" s="38">
        <v>0.15016944365998305</v>
      </c>
      <c r="I10" s="38">
        <v>-7.2739452194624021E-2</v>
      </c>
      <c r="J10" s="38">
        <v>0.13568924460225068</v>
      </c>
      <c r="K10" s="38">
        <v>-5.0921687801896036E-2</v>
      </c>
      <c r="L10" s="13"/>
    </row>
    <row r="11" spans="2:12" ht="12" x14ac:dyDescent="0.2">
      <c r="B11" s="114" t="s">
        <v>48</v>
      </c>
      <c r="C11" s="114"/>
      <c r="D11" s="28">
        <v>140424</v>
      </c>
      <c r="E11" s="28">
        <v>2025928.4019800003</v>
      </c>
      <c r="F11" s="28">
        <f>SUM(F8:F10)</f>
        <v>138330</v>
      </c>
      <c r="G11" s="28">
        <f>SUM(G8:G10)</f>
        <v>1966238.5952199993</v>
      </c>
      <c r="H11" s="46">
        <v>0.23820265737252119</v>
      </c>
      <c r="I11" s="46">
        <v>-1.4911980857972996E-2</v>
      </c>
      <c r="J11" s="46">
        <v>0.19243795325555552</v>
      </c>
      <c r="K11" s="46">
        <v>-2.9462939905311739E-2</v>
      </c>
      <c r="L11" s="13"/>
    </row>
    <row r="12" spans="2:12" ht="12" x14ac:dyDescent="0.2">
      <c r="B12" s="104" t="s">
        <v>47</v>
      </c>
      <c r="C12" s="47" t="s">
        <v>66</v>
      </c>
      <c r="D12" s="21">
        <v>0</v>
      </c>
      <c r="E12" s="21">
        <v>0</v>
      </c>
      <c r="F12" s="22">
        <f>VLOOKUP(C12,[1]ingreso_0112_2022!$C$4:$G$57,4,FALSE)</f>
        <v>1</v>
      </c>
      <c r="G12" s="22">
        <f>VLOOKUP(C12,[1]ingreso_0112_2022!$C$4:$G$57,5,FALSE)</f>
        <v>0</v>
      </c>
      <c r="H12" s="38">
        <v>1.7219884144619475E-6</v>
      </c>
      <c r="I12" s="38" t="s">
        <v>68</v>
      </c>
      <c r="J12" s="38">
        <v>0</v>
      </c>
      <c r="K12" s="38" t="s">
        <v>68</v>
      </c>
      <c r="L12" s="13"/>
    </row>
    <row r="13" spans="2:12" ht="12" x14ac:dyDescent="0.2">
      <c r="B13" s="117"/>
      <c r="C13" s="33" t="s">
        <v>5</v>
      </c>
      <c r="D13" s="21">
        <v>25253</v>
      </c>
      <c r="E13" s="21">
        <v>289481.03353000002</v>
      </c>
      <c r="F13" s="22">
        <f>VLOOKUP(C13,[1]ingreso_0112_2022!$C$4:$G$57,4,FALSE)</f>
        <v>31927</v>
      </c>
      <c r="G13" s="22">
        <f>VLOOKUP(C13,[1]ingreso_0112_2022!$C$4:$G$57,5,FALSE)</f>
        <v>316998.12742000015</v>
      </c>
      <c r="H13" s="38">
        <v>5.4977924108526595E-2</v>
      </c>
      <c r="I13" s="38">
        <v>0.26428543143388905</v>
      </c>
      <c r="J13" s="38">
        <v>3.1024958504450043E-2</v>
      </c>
      <c r="K13" s="38">
        <v>9.5056638269009203E-2</v>
      </c>
      <c r="L13" s="13"/>
    </row>
    <row r="14" spans="2:12" ht="12" x14ac:dyDescent="0.2">
      <c r="B14" s="114" t="s">
        <v>49</v>
      </c>
      <c r="C14" s="114"/>
      <c r="D14" s="28">
        <v>25253</v>
      </c>
      <c r="E14" s="28">
        <v>289481.03353000002</v>
      </c>
      <c r="F14" s="28">
        <f>SUM(F12:F13)</f>
        <v>31928</v>
      </c>
      <c r="G14" s="28">
        <f>SUM(G12:G13)</f>
        <v>316998.12742000015</v>
      </c>
      <c r="H14" s="46">
        <v>5.4979646096941059E-2</v>
      </c>
      <c r="I14" s="46">
        <v>0.26432503068942304</v>
      </c>
      <c r="J14" s="46">
        <v>3.1024958504450043E-2</v>
      </c>
      <c r="K14" s="46">
        <v>9.5056638269009203E-2</v>
      </c>
      <c r="L14" s="13"/>
    </row>
    <row r="15" spans="2:12" ht="12" x14ac:dyDescent="0.2">
      <c r="B15" s="104" t="s">
        <v>6</v>
      </c>
      <c r="C15" s="33" t="s">
        <v>7</v>
      </c>
      <c r="D15" s="21">
        <v>10959</v>
      </c>
      <c r="E15" s="21">
        <v>195246.28389000008</v>
      </c>
      <c r="F15" s="22">
        <f>VLOOKUP(C15,[1]ingreso_0112_2022!$C$4:$G$57,4,FALSE)</f>
        <v>17409</v>
      </c>
      <c r="G15" s="22">
        <f>VLOOKUP(C15,[1]ingreso_0112_2022!$C$4:$G$57,5,FALSE)</f>
        <v>260625.76285999999</v>
      </c>
      <c r="H15" s="38">
        <v>2.9978096307368043E-2</v>
      </c>
      <c r="I15" s="38">
        <v>0.58855735012318644</v>
      </c>
      <c r="J15" s="38">
        <v>2.5507732628366239E-2</v>
      </c>
      <c r="K15" s="38">
        <v>0.33485645753357379</v>
      </c>
      <c r="L15" s="13"/>
    </row>
    <row r="16" spans="2:12" ht="12" x14ac:dyDescent="0.2">
      <c r="B16" s="116"/>
      <c r="C16" s="33" t="s">
        <v>36</v>
      </c>
      <c r="D16" s="21">
        <v>3</v>
      </c>
      <c r="E16" s="21">
        <v>16.196000000000002</v>
      </c>
      <c r="F16" s="22">
        <f>VLOOKUP(C16,[1]ingreso_0112_2022!$C$4:$G$57,4,FALSE)</f>
        <v>0</v>
      </c>
      <c r="G16" s="22">
        <f>VLOOKUP(C16,[1]ingreso_0112_2022!$C$4:$G$57,5,FALSE)</f>
        <v>0</v>
      </c>
      <c r="H16" s="38">
        <v>0</v>
      </c>
      <c r="I16" s="38">
        <v>-1</v>
      </c>
      <c r="J16" s="38">
        <v>0</v>
      </c>
      <c r="K16" s="38">
        <v>-1</v>
      </c>
      <c r="L16" s="13"/>
    </row>
    <row r="17" spans="2:12" ht="12" x14ac:dyDescent="0.2">
      <c r="B17" s="116"/>
      <c r="C17" s="33" t="s">
        <v>8</v>
      </c>
      <c r="D17" s="21">
        <v>171</v>
      </c>
      <c r="E17" s="21">
        <v>978.18499999999995</v>
      </c>
      <c r="F17" s="22">
        <f>VLOOKUP(C17,[1]ingreso_0112_2022!$C$4:$G$57,4,FALSE)</f>
        <v>767</v>
      </c>
      <c r="G17" s="22">
        <f>VLOOKUP(C17,[1]ingreso_0112_2022!$C$4:$G$57,5,FALSE)</f>
        <v>3468.703</v>
      </c>
      <c r="H17" s="38">
        <v>1.3207651138923138E-3</v>
      </c>
      <c r="I17" s="38">
        <v>3.4853801169590644</v>
      </c>
      <c r="J17" s="38">
        <v>3.394858118410185E-4</v>
      </c>
      <c r="K17" s="38">
        <v>2.5460603055659208</v>
      </c>
      <c r="L17" s="13"/>
    </row>
    <row r="18" spans="2:12" ht="12" x14ac:dyDescent="0.2">
      <c r="B18" s="116"/>
      <c r="C18" s="33" t="s">
        <v>9</v>
      </c>
      <c r="D18" s="21">
        <v>13931</v>
      </c>
      <c r="E18" s="21">
        <v>173625.10191</v>
      </c>
      <c r="F18" s="22">
        <f>VLOOKUP(C18,[1]ingreso_0112_2022!$C$4:$G$57,4,FALSE)</f>
        <v>18330</v>
      </c>
      <c r="G18" s="22">
        <f>VLOOKUP(C18,[1]ingreso_0112_2022!$C$4:$G$57,5,FALSE)</f>
        <v>246635.07806</v>
      </c>
      <c r="H18" s="38">
        <v>3.1564047637087499E-2</v>
      </c>
      <c r="I18" s="38">
        <v>0.31577058359055343</v>
      </c>
      <c r="J18" s="38">
        <v>2.4138448781481744E-2</v>
      </c>
      <c r="K18" s="38">
        <v>0.42050357550168826</v>
      </c>
      <c r="L18" s="13"/>
    </row>
    <row r="19" spans="2:12" ht="12" x14ac:dyDescent="0.2">
      <c r="B19" s="117"/>
      <c r="C19" s="33" t="s">
        <v>10</v>
      </c>
      <c r="D19" s="21">
        <v>89</v>
      </c>
      <c r="E19" s="21">
        <v>2001.095</v>
      </c>
      <c r="F19" s="22">
        <f>VLOOKUP(C19,[1]ingreso_0112_2022!$C$4:$G$57,4,FALSE)</f>
        <v>0</v>
      </c>
      <c r="G19" s="22">
        <f>VLOOKUP(C19,[1]ingreso_0112_2022!$C$4:$G$57,5,FALSE)</f>
        <v>0</v>
      </c>
      <c r="H19" s="38">
        <v>0</v>
      </c>
      <c r="I19" s="38">
        <v>-1</v>
      </c>
      <c r="J19" s="38">
        <v>0</v>
      </c>
      <c r="K19" s="38">
        <v>-1</v>
      </c>
      <c r="L19" s="13"/>
    </row>
    <row r="20" spans="2:12" ht="12" x14ac:dyDescent="0.2">
      <c r="B20" s="114" t="s">
        <v>11</v>
      </c>
      <c r="C20" s="114"/>
      <c r="D20" s="28">
        <v>25153</v>
      </c>
      <c r="E20" s="28">
        <v>371866.86180000007</v>
      </c>
      <c r="F20" s="28">
        <f>SUM(F15:F19)</f>
        <v>36506</v>
      </c>
      <c r="G20" s="28">
        <f>SUM(G15:G19)</f>
        <v>510729.54391999997</v>
      </c>
      <c r="H20" s="46">
        <v>6.2862909058347849E-2</v>
      </c>
      <c r="I20" s="46">
        <v>0.45135769093149924</v>
      </c>
      <c r="J20" s="46">
        <v>4.9985667221688998E-2</v>
      </c>
      <c r="K20" s="46">
        <v>0.37342042646081208</v>
      </c>
      <c r="L20" s="13"/>
    </row>
    <row r="21" spans="2:12" ht="12" x14ac:dyDescent="0.2">
      <c r="B21" s="57" t="s">
        <v>39</v>
      </c>
      <c r="C21" s="47" t="s">
        <v>12</v>
      </c>
      <c r="D21" s="21">
        <v>2</v>
      </c>
      <c r="E21" s="21">
        <v>96.82</v>
      </c>
      <c r="F21" s="22">
        <f>VLOOKUP(C21,[1]ingreso_0112_2022!$C$4:$G$57,4,FALSE)</f>
        <v>2</v>
      </c>
      <c r="G21" s="22">
        <f>VLOOKUP(C21,[1]ingreso_0112_2022!$C$4:$G$57,5,FALSE)</f>
        <v>56.14</v>
      </c>
      <c r="H21" s="38">
        <v>3.443976828923895E-6</v>
      </c>
      <c r="I21" s="38">
        <v>0</v>
      </c>
      <c r="J21" s="38">
        <v>5.4944840987408779E-6</v>
      </c>
      <c r="K21" s="38">
        <v>-0.4201611237347655</v>
      </c>
      <c r="L21" s="13"/>
    </row>
    <row r="22" spans="2:12" ht="12" x14ac:dyDescent="0.2">
      <c r="B22" s="120" t="s">
        <v>50</v>
      </c>
      <c r="C22" s="123"/>
      <c r="D22" s="28">
        <v>2</v>
      </c>
      <c r="E22" s="28">
        <v>96.82</v>
      </c>
      <c r="F22" s="28">
        <f>SUM(F21)</f>
        <v>2</v>
      </c>
      <c r="G22" s="28">
        <f>SUM(G21)</f>
        <v>56.14</v>
      </c>
      <c r="H22" s="46">
        <v>3.443976828923895E-6</v>
      </c>
      <c r="I22" s="46">
        <v>0</v>
      </c>
      <c r="J22" s="46">
        <v>5.4944840987408779E-6</v>
      </c>
      <c r="K22" s="46">
        <v>-0.4201611237347655</v>
      </c>
      <c r="L22" s="13"/>
    </row>
    <row r="23" spans="2:12" ht="12" x14ac:dyDescent="0.2">
      <c r="B23" s="54" t="s">
        <v>14</v>
      </c>
      <c r="C23" s="27" t="s">
        <v>101</v>
      </c>
      <c r="D23" s="21">
        <v>0</v>
      </c>
      <c r="E23" s="21">
        <v>0</v>
      </c>
      <c r="F23" s="22">
        <v>0</v>
      </c>
      <c r="G23" s="22">
        <v>0</v>
      </c>
      <c r="H23" s="23" t="s">
        <v>68</v>
      </c>
      <c r="I23" s="23" t="s">
        <v>68</v>
      </c>
      <c r="J23" s="23" t="s">
        <v>68</v>
      </c>
      <c r="K23" s="23" t="s">
        <v>68</v>
      </c>
      <c r="L23" s="13"/>
    </row>
    <row r="24" spans="2:12" ht="12" x14ac:dyDescent="0.2">
      <c r="B24" s="84" t="s">
        <v>15</v>
      </c>
      <c r="C24" s="84"/>
      <c r="D24" s="28">
        <v>0</v>
      </c>
      <c r="E24" s="28">
        <v>0</v>
      </c>
      <c r="F24" s="28">
        <f>SUM(F23)</f>
        <v>0</v>
      </c>
      <c r="G24" s="28">
        <f>SUM(G23)</f>
        <v>0</v>
      </c>
      <c r="H24" s="29" t="s">
        <v>68</v>
      </c>
      <c r="I24" s="29" t="s">
        <v>68</v>
      </c>
      <c r="J24" s="29" t="s">
        <v>68</v>
      </c>
      <c r="K24" s="29" t="s">
        <v>68</v>
      </c>
      <c r="L24" s="13"/>
    </row>
    <row r="25" spans="2:12" ht="12" x14ac:dyDescent="0.2">
      <c r="B25" s="53" t="s">
        <v>40</v>
      </c>
      <c r="C25" s="33" t="s">
        <v>102</v>
      </c>
      <c r="D25" s="21">
        <v>225858</v>
      </c>
      <c r="E25" s="21">
        <v>5109308.4857900012</v>
      </c>
      <c r="F25" s="22">
        <f>VLOOKUP(C25,[1]ingreso_0112_2022!$C$4:$G$57,4,FALSE)</f>
        <v>230101</v>
      </c>
      <c r="G25" s="22">
        <f>VLOOKUP(C25,[1]ingreso_0112_2022!$C$4:$G$57,5,FALSE)</f>
        <v>5183522.5480099991</v>
      </c>
      <c r="H25" s="38">
        <v>0.3962312561561086</v>
      </c>
      <c r="I25" s="38">
        <v>1.8786139964048206E-2</v>
      </c>
      <c r="J25" s="38">
        <v>0.50731710394559559</v>
      </c>
      <c r="K25" s="38">
        <v>1.4525265488745076E-2</v>
      </c>
      <c r="L25" s="13"/>
    </row>
    <row r="26" spans="2:12" ht="12" x14ac:dyDescent="0.2">
      <c r="B26" s="114" t="s">
        <v>51</v>
      </c>
      <c r="C26" s="114"/>
      <c r="D26" s="28">
        <v>225858</v>
      </c>
      <c r="E26" s="28">
        <v>5109308.4857900012</v>
      </c>
      <c r="F26" s="28">
        <f>SUM(F25)</f>
        <v>230101</v>
      </c>
      <c r="G26" s="28">
        <f>SUM(G25)</f>
        <v>5183522.5480099991</v>
      </c>
      <c r="H26" s="46">
        <v>0.3962312561561086</v>
      </c>
      <c r="I26" s="46">
        <v>1.8786139964048206E-2</v>
      </c>
      <c r="J26" s="46">
        <v>0.50731710394559559</v>
      </c>
      <c r="K26" s="46">
        <v>1.4525265488745076E-2</v>
      </c>
      <c r="L26" s="13"/>
    </row>
    <row r="27" spans="2:12" ht="12" x14ac:dyDescent="0.2">
      <c r="B27" s="55" t="s">
        <v>60</v>
      </c>
      <c r="C27" s="33" t="s">
        <v>17</v>
      </c>
      <c r="D27" s="21">
        <v>74</v>
      </c>
      <c r="E27" s="21">
        <v>1118.93373</v>
      </c>
      <c r="F27" s="22">
        <f>VLOOKUP(C27,[1]ingreso_0112_2022!$C$4:$G$57,4,FALSE)</f>
        <v>281</v>
      </c>
      <c r="G27" s="22">
        <f>VLOOKUP(C27,[1]ingreso_0112_2022!$C$4:$G$57,5,FALSE)</f>
        <v>2271.5390000000002</v>
      </c>
      <c r="H27" s="38">
        <v>4.8387874446380726E-4</v>
      </c>
      <c r="I27" s="38">
        <v>2.7972972972972974</v>
      </c>
      <c r="J27" s="38">
        <v>2.2231804266422794E-4</v>
      </c>
      <c r="K27" s="38">
        <v>1.0300925238887921</v>
      </c>
      <c r="L27" s="13"/>
    </row>
    <row r="28" spans="2:12" ht="12" x14ac:dyDescent="0.2">
      <c r="B28" s="120" t="s">
        <v>52</v>
      </c>
      <c r="C28" s="122"/>
      <c r="D28" s="28">
        <v>74</v>
      </c>
      <c r="E28" s="28">
        <v>1118.93373</v>
      </c>
      <c r="F28" s="28">
        <f>SUM(F27)</f>
        <v>281</v>
      </c>
      <c r="G28" s="28">
        <f>SUM(G27)</f>
        <v>2271.5390000000002</v>
      </c>
      <c r="H28" s="46">
        <v>4.8387874446380726E-4</v>
      </c>
      <c r="I28" s="46">
        <v>2.7972972972972974</v>
      </c>
      <c r="J28" s="46">
        <v>2.2231804266422794E-4</v>
      </c>
      <c r="K28" s="46">
        <v>1.0300925238887921</v>
      </c>
      <c r="L28" s="13"/>
    </row>
    <row r="29" spans="2:12" ht="12" x14ac:dyDescent="0.2">
      <c r="B29" s="118" t="s">
        <v>42</v>
      </c>
      <c r="C29" s="51" t="s">
        <v>67</v>
      </c>
      <c r="D29" s="21">
        <v>0</v>
      </c>
      <c r="E29" s="21">
        <v>0</v>
      </c>
      <c r="F29" s="22">
        <v>0</v>
      </c>
      <c r="G29" s="22">
        <v>0</v>
      </c>
      <c r="H29" s="23">
        <v>0</v>
      </c>
      <c r="I29" s="23" t="s">
        <v>68</v>
      </c>
      <c r="J29" s="23">
        <v>0</v>
      </c>
      <c r="K29" s="23" t="s">
        <v>68</v>
      </c>
      <c r="L29" s="13"/>
    </row>
    <row r="30" spans="2:12" ht="12" x14ac:dyDescent="0.2">
      <c r="B30" s="119"/>
      <c r="C30" s="51" t="s">
        <v>103</v>
      </c>
      <c r="D30" s="21">
        <v>0</v>
      </c>
      <c r="E30" s="21">
        <v>0</v>
      </c>
      <c r="F30" s="22">
        <v>0</v>
      </c>
      <c r="G30" s="22">
        <v>0</v>
      </c>
      <c r="H30" s="23">
        <v>0</v>
      </c>
      <c r="I30" s="23" t="s">
        <v>68</v>
      </c>
      <c r="J30" s="23">
        <v>0</v>
      </c>
      <c r="K30" s="23" t="s">
        <v>68</v>
      </c>
      <c r="L30" s="13"/>
    </row>
    <row r="31" spans="2:12" ht="12" x14ac:dyDescent="0.2">
      <c r="B31" s="120" t="s">
        <v>53</v>
      </c>
      <c r="C31" s="121"/>
      <c r="D31" s="28">
        <v>0</v>
      </c>
      <c r="E31" s="28">
        <v>0</v>
      </c>
      <c r="F31" s="28">
        <f>SUM(F29:F30)</f>
        <v>0</v>
      </c>
      <c r="G31" s="28">
        <f>SUM(G29:G30)</f>
        <v>0</v>
      </c>
      <c r="H31" s="29">
        <v>0</v>
      </c>
      <c r="I31" s="29" t="s">
        <v>68</v>
      </c>
      <c r="J31" s="29">
        <v>0</v>
      </c>
      <c r="K31" s="29" t="s">
        <v>68</v>
      </c>
      <c r="L31" s="13"/>
    </row>
    <row r="32" spans="2:12" ht="12" x14ac:dyDescent="0.2">
      <c r="B32" s="104" t="s">
        <v>44</v>
      </c>
      <c r="C32" s="58" t="s">
        <v>18</v>
      </c>
      <c r="D32" s="21">
        <v>0</v>
      </c>
      <c r="E32" s="21">
        <v>0</v>
      </c>
      <c r="F32" s="22">
        <v>0</v>
      </c>
      <c r="G32" s="22">
        <v>0</v>
      </c>
      <c r="H32" s="23">
        <v>0</v>
      </c>
      <c r="I32" s="23" t="s">
        <v>68</v>
      </c>
      <c r="J32" s="23">
        <v>0</v>
      </c>
      <c r="K32" s="23" t="s">
        <v>68</v>
      </c>
      <c r="L32" s="13"/>
    </row>
    <row r="33" spans="2:12" ht="12" x14ac:dyDescent="0.2">
      <c r="B33" s="117"/>
      <c r="C33" s="33" t="s">
        <v>19</v>
      </c>
      <c r="D33" s="21">
        <v>16882</v>
      </c>
      <c r="E33" s="21">
        <v>418482.52176999993</v>
      </c>
      <c r="F33" s="22">
        <f>VLOOKUP(C33,[1]ingreso_0112_2022!$C$4:$G$57,4,FALSE)</f>
        <v>20793</v>
      </c>
      <c r="G33" s="22">
        <f>VLOOKUP(C33,[1]ingreso_0112_2022!$C$4:$G$57,5,FALSE)</f>
        <v>518730.76695000014</v>
      </c>
      <c r="H33" s="38">
        <v>3.5805305101907277E-2</v>
      </c>
      <c r="I33" s="38">
        <v>0.23166686411562612</v>
      </c>
      <c r="J33" s="38">
        <v>5.0768755798618379E-2</v>
      </c>
      <c r="K33" s="38">
        <v>0.23955180913170165</v>
      </c>
      <c r="L33" s="13"/>
    </row>
    <row r="34" spans="2:12" ht="12" x14ac:dyDescent="0.2">
      <c r="B34" s="114" t="s">
        <v>54</v>
      </c>
      <c r="C34" s="114"/>
      <c r="D34" s="28">
        <v>16882</v>
      </c>
      <c r="E34" s="28">
        <v>418482.52176999993</v>
      </c>
      <c r="F34" s="28">
        <f>SUM(F33)</f>
        <v>20793</v>
      </c>
      <c r="G34" s="28">
        <f>SUM(G33)</f>
        <v>518730.76695000014</v>
      </c>
      <c r="H34" s="46">
        <v>3.5805305101907277E-2</v>
      </c>
      <c r="I34" s="46">
        <v>0.23166686411562612</v>
      </c>
      <c r="J34" s="46">
        <v>5.0768755798618379E-2</v>
      </c>
      <c r="K34" s="46">
        <v>0.23955180913170165</v>
      </c>
      <c r="L34" s="13"/>
    </row>
    <row r="35" spans="2:12" ht="12" x14ac:dyDescent="0.2">
      <c r="B35" s="57" t="s">
        <v>43</v>
      </c>
      <c r="C35" s="47" t="s">
        <v>120</v>
      </c>
      <c r="D35" s="21">
        <v>7</v>
      </c>
      <c r="E35" s="21">
        <v>8.6</v>
      </c>
      <c r="F35" s="22" t="e">
        <f>VLOOKUP(C35,[1]ingreso_0112_2022!$C$4:$G$57,4,FALSE)</f>
        <v>#N/A</v>
      </c>
      <c r="G35" s="22" t="e">
        <f>VLOOKUP(C35,[1]ingreso_0112_2022!$C$4:$G$57,5,FALSE)</f>
        <v>#N/A</v>
      </c>
      <c r="H35" s="38">
        <v>0</v>
      </c>
      <c r="I35" s="38">
        <v>-1</v>
      </c>
      <c r="J35" s="38">
        <v>0</v>
      </c>
      <c r="K35" s="38">
        <v>-1</v>
      </c>
      <c r="L35" s="13"/>
    </row>
    <row r="36" spans="2:12" ht="12" x14ac:dyDescent="0.2">
      <c r="B36" s="120" t="s">
        <v>55</v>
      </c>
      <c r="C36" s="122"/>
      <c r="D36" s="28">
        <v>7</v>
      </c>
      <c r="E36" s="28">
        <v>8.6</v>
      </c>
      <c r="F36" s="28" t="e">
        <f>SUM(F35)</f>
        <v>#N/A</v>
      </c>
      <c r="G36" s="28" t="e">
        <f>SUM(G35)</f>
        <v>#N/A</v>
      </c>
      <c r="H36" s="46">
        <v>0</v>
      </c>
      <c r="I36" s="46">
        <v>-1</v>
      </c>
      <c r="J36" s="46">
        <v>0</v>
      </c>
      <c r="K36" s="46">
        <v>-1</v>
      </c>
      <c r="L36" s="13"/>
    </row>
    <row r="37" spans="2:12" ht="12" x14ac:dyDescent="0.2">
      <c r="B37" s="104" t="s">
        <v>45</v>
      </c>
      <c r="C37" s="33" t="s">
        <v>22</v>
      </c>
      <c r="D37" s="21">
        <v>13477</v>
      </c>
      <c r="E37" s="21">
        <v>126920.88465000001</v>
      </c>
      <c r="F37" s="22">
        <f>VLOOKUP(C37,[1]ingreso_0112_2022!$C$4:$G$57,4,FALSE)</f>
        <v>15678</v>
      </c>
      <c r="G37" s="22">
        <f>VLOOKUP(C37,[1]ingreso_0112_2022!$C$4:$G$57,5,FALSE)</f>
        <v>156047.8347199999</v>
      </c>
      <c r="H37" s="38">
        <v>2.6997334361934414E-2</v>
      </c>
      <c r="I37" s="38">
        <v>0.16331527788083403</v>
      </c>
      <c r="J37" s="38">
        <v>1.5272574750836909E-2</v>
      </c>
      <c r="K37" s="38">
        <v>0.22948902499632781</v>
      </c>
      <c r="L37" s="13"/>
    </row>
    <row r="38" spans="2:12" ht="12" x14ac:dyDescent="0.2">
      <c r="B38" s="116"/>
      <c r="C38" s="33" t="s">
        <v>24</v>
      </c>
      <c r="D38" s="21">
        <v>0</v>
      </c>
      <c r="E38" s="21">
        <v>0</v>
      </c>
      <c r="F38" s="22">
        <f>VLOOKUP(C38,[1]ingreso_0112_2022!$C$4:$G$57,4,FALSE)</f>
        <v>1</v>
      </c>
      <c r="G38" s="22">
        <f>VLOOKUP(C38,[1]ingreso_0112_2022!$C$4:$G$57,5,FALSE)</f>
        <v>0</v>
      </c>
      <c r="H38" s="38">
        <v>1.7219884144619475E-6</v>
      </c>
      <c r="I38" s="38" t="s">
        <v>68</v>
      </c>
      <c r="J38" s="38">
        <v>0</v>
      </c>
      <c r="K38" s="38" t="s">
        <v>68</v>
      </c>
      <c r="L38" s="13"/>
    </row>
    <row r="39" spans="2:12" ht="13.8" x14ac:dyDescent="0.2">
      <c r="B39" s="117"/>
      <c r="C39" s="33" t="s">
        <v>75</v>
      </c>
      <c r="D39" s="21">
        <v>0</v>
      </c>
      <c r="E39" s="21">
        <v>0</v>
      </c>
      <c r="F39" s="22">
        <f>VLOOKUP(C39,[1]ingreso_0112_2022!$C$4:$G$57,4,FALSE)</f>
        <v>1</v>
      </c>
      <c r="G39" s="22">
        <f>VLOOKUP(C39,[1]ingreso_0112_2022!$C$4:$G$57,5,FALSE)</f>
        <v>5.93</v>
      </c>
      <c r="H39" s="38">
        <v>1.7219884144619475E-6</v>
      </c>
      <c r="I39" s="38" t="s">
        <v>68</v>
      </c>
      <c r="J39" s="38">
        <v>5.8037568054031709E-7</v>
      </c>
      <c r="K39" s="38" t="s">
        <v>68</v>
      </c>
      <c r="L39" s="13"/>
    </row>
    <row r="40" spans="2:12" ht="12" x14ac:dyDescent="0.2">
      <c r="B40" s="114" t="s">
        <v>56</v>
      </c>
      <c r="C40" s="114"/>
      <c r="D40" s="28">
        <v>13477</v>
      </c>
      <c r="E40" s="28">
        <v>126920.88465000001</v>
      </c>
      <c r="F40" s="28">
        <f>SUM(F37:F39)</f>
        <v>15680</v>
      </c>
      <c r="G40" s="28">
        <f>SUM(G37:G39)</f>
        <v>156053.76471999989</v>
      </c>
      <c r="H40" s="46">
        <v>2.7000778338763336E-2</v>
      </c>
      <c r="I40" s="46">
        <v>0.16346367886028049</v>
      </c>
      <c r="J40" s="46">
        <v>1.5273155126517449E-2</v>
      </c>
      <c r="K40" s="46">
        <v>0.2295357470154529</v>
      </c>
      <c r="L40" s="13"/>
    </row>
    <row r="41" spans="2:12" ht="12" x14ac:dyDescent="0.2">
      <c r="B41" s="85"/>
      <c r="C41" s="33" t="s">
        <v>104</v>
      </c>
      <c r="D41" s="21">
        <v>434</v>
      </c>
      <c r="E41" s="21">
        <v>8228.0239999999994</v>
      </c>
      <c r="F41" s="22">
        <f>VLOOKUP(C41,[1]ingreso_0112_2022!$C$4:$G$57,4,FALSE)</f>
        <v>702</v>
      </c>
      <c r="G41" s="22">
        <f>VLOOKUP(C41,[1]ingreso_0112_2022!$C$4:$G$57,5,FALSE)</f>
        <v>10780.314</v>
      </c>
      <c r="H41" s="38">
        <v>1.2088358669522872E-3</v>
      </c>
      <c r="I41" s="38">
        <v>0.61751152073732718</v>
      </c>
      <c r="J41" s="38">
        <v>1.055081294129563E-3</v>
      </c>
      <c r="K41" s="38">
        <v>0.31019476851307204</v>
      </c>
      <c r="L41" s="13"/>
    </row>
    <row r="42" spans="2:12" ht="12" x14ac:dyDescent="0.2">
      <c r="B42" s="85"/>
      <c r="C42" s="33" t="s">
        <v>28</v>
      </c>
      <c r="D42" s="21">
        <v>6139</v>
      </c>
      <c r="E42" s="21">
        <v>96792.588650000005</v>
      </c>
      <c r="F42" s="22">
        <f>VLOOKUP(C42,[1]ingreso_0112_2022!$C$4:$G$57,4,FALSE)</f>
        <v>7775</v>
      </c>
      <c r="G42" s="22">
        <f>VLOOKUP(C42,[1]ingreso_0112_2022!$C$4:$G$57,5,FALSE)</f>
        <v>124702.98508000001</v>
      </c>
      <c r="H42" s="38">
        <v>1.3388459922441642E-2</v>
      </c>
      <c r="I42" s="38">
        <v>0.26649291415539988</v>
      </c>
      <c r="J42" s="38">
        <v>1.2204819533088369E-2</v>
      </c>
      <c r="K42" s="38">
        <v>0.28835261892750302</v>
      </c>
      <c r="L42" s="13"/>
    </row>
    <row r="43" spans="2:12" ht="12" x14ac:dyDescent="0.2">
      <c r="B43" s="114" t="s">
        <v>93</v>
      </c>
      <c r="C43" s="114"/>
      <c r="D43" s="28">
        <v>6573</v>
      </c>
      <c r="E43" s="28">
        <v>105020.61265000001</v>
      </c>
      <c r="F43" s="28">
        <f>SUM(F41:F42)</f>
        <v>8477</v>
      </c>
      <c r="G43" s="28">
        <f>SUM(G41:G42)</f>
        <v>135483.29908000003</v>
      </c>
      <c r="H43" s="46">
        <v>1.4597295789393928E-2</v>
      </c>
      <c r="I43" s="46">
        <v>0.28966986155484559</v>
      </c>
      <c r="J43" s="46">
        <v>1.3259900827217933E-2</v>
      </c>
      <c r="K43" s="46">
        <v>0.29006388042623948</v>
      </c>
      <c r="L43" s="13"/>
    </row>
    <row r="44" spans="2:12" ht="12" x14ac:dyDescent="0.2">
      <c r="B44" s="104" t="s">
        <v>46</v>
      </c>
      <c r="C44" s="33" t="s">
        <v>29</v>
      </c>
      <c r="D44" s="21">
        <v>0</v>
      </c>
      <c r="E44" s="21">
        <v>0</v>
      </c>
      <c r="F44" s="22">
        <f>VLOOKUP(C44,[1]ingreso_0112_2022!$C$4:$G$57,4,FALSE)</f>
        <v>180</v>
      </c>
      <c r="G44" s="22">
        <f>VLOOKUP(C44,[1]ingreso_0112_2022!$C$4:$G$57,5,FALSE)</f>
        <v>4080.2959999999998</v>
      </c>
      <c r="H44" s="38">
        <v>3.0995791460315057E-4</v>
      </c>
      <c r="I44" s="38" t="s">
        <v>68</v>
      </c>
      <c r="J44" s="38">
        <v>3.9934309743776286E-4</v>
      </c>
      <c r="K44" s="38" t="s">
        <v>68</v>
      </c>
      <c r="L44" s="13"/>
    </row>
    <row r="45" spans="2:12" ht="12" x14ac:dyDescent="0.2">
      <c r="B45" s="116"/>
      <c r="C45" s="33" t="s">
        <v>30</v>
      </c>
      <c r="D45" s="21">
        <v>51017</v>
      </c>
      <c r="E45" s="21">
        <v>830102.75899999996</v>
      </c>
      <c r="F45" s="22">
        <f>VLOOKUP(C45,[1]ingreso_0112_2022!$C$4:$G$57,4,FALSE)</f>
        <v>57693</v>
      </c>
      <c r="G45" s="22">
        <f>VLOOKUP(C45,[1]ingreso_0112_2022!$C$4:$G$57,5,FALSE)</f>
        <v>809641.05500000005</v>
      </c>
      <c r="H45" s="38">
        <v>9.9346677595553143E-2</v>
      </c>
      <c r="I45" s="38">
        <v>0.13085834133720131</v>
      </c>
      <c r="J45" s="38">
        <v>7.9240468514166162E-2</v>
      </c>
      <c r="K45" s="38">
        <v>-2.4649603652262903E-2</v>
      </c>
      <c r="L45" s="13"/>
    </row>
    <row r="46" spans="2:12" ht="12" x14ac:dyDescent="0.2">
      <c r="B46" s="116"/>
      <c r="C46" s="33" t="s">
        <v>31</v>
      </c>
      <c r="D46" s="21">
        <v>36121</v>
      </c>
      <c r="E46" s="21">
        <v>489362.93800000002</v>
      </c>
      <c r="F46" s="22">
        <f>VLOOKUP(C46,[1]ingreso_0112_2022!$C$4:$G$57,4,FALSE)</f>
        <v>40753</v>
      </c>
      <c r="G46" s="22">
        <f>VLOOKUP(C46,[1]ingreso_0112_2022!$C$4:$G$57,5,FALSE)</f>
        <v>613714.11199999996</v>
      </c>
      <c r="H46" s="38">
        <v>7.0176193854567748E-2</v>
      </c>
      <c r="I46" s="38">
        <v>0.12823565239057613</v>
      </c>
      <c r="J46" s="38">
        <v>6.0064881181989271E-2</v>
      </c>
      <c r="K46" s="38">
        <v>0.25410827903767397</v>
      </c>
      <c r="L46" s="13"/>
    </row>
    <row r="47" spans="2:12" ht="12" x14ac:dyDescent="0.2">
      <c r="B47" s="116"/>
      <c r="C47" s="33" t="s">
        <v>107</v>
      </c>
      <c r="D47" s="21">
        <v>0</v>
      </c>
      <c r="E47" s="21">
        <v>0</v>
      </c>
      <c r="F47" s="22">
        <f>VLOOKUP(C47,[1]ingreso_0112_2022!$C$4:$G$57,4,FALSE)</f>
        <v>0</v>
      </c>
      <c r="G47" s="22">
        <f>VLOOKUP(C47,[1]ingreso_0112_2022!$C$4:$G$57,5,FALSE)</f>
        <v>0</v>
      </c>
      <c r="H47" s="38">
        <v>0</v>
      </c>
      <c r="I47" s="38" t="s">
        <v>68</v>
      </c>
      <c r="J47" s="38">
        <v>0</v>
      </c>
      <c r="K47" s="38" t="s">
        <v>68</v>
      </c>
      <c r="L47" s="13"/>
    </row>
    <row r="48" spans="2:12" ht="12" x14ac:dyDescent="0.2">
      <c r="B48" s="114" t="s">
        <v>57</v>
      </c>
      <c r="C48" s="114"/>
      <c r="D48" s="28">
        <v>87138</v>
      </c>
      <c r="E48" s="28">
        <v>1319465.6969999999</v>
      </c>
      <c r="F48" s="28">
        <f>SUM(F44:F47)</f>
        <v>98626</v>
      </c>
      <c r="G48" s="28">
        <f>SUM(G44:G47)</f>
        <v>1427435.463</v>
      </c>
      <c r="H48" s="46">
        <v>0.16983282936472405</v>
      </c>
      <c r="I48" s="46">
        <v>0.13183685648052515</v>
      </c>
      <c r="J48" s="46">
        <v>0.13970469279359321</v>
      </c>
      <c r="K48" s="46">
        <v>8.1828399363079521E-2</v>
      </c>
      <c r="L48" s="13"/>
    </row>
    <row r="49" spans="2:12" ht="12" x14ac:dyDescent="0.2">
      <c r="B49" s="115" t="s">
        <v>63</v>
      </c>
      <c r="C49" s="115"/>
      <c r="D49" s="25">
        <v>540841</v>
      </c>
      <c r="E49" s="25">
        <v>9767698.8529000022</v>
      </c>
      <c r="F49" s="25" t="e">
        <f>F48+F43+F40+F36+F34+F28+F26+F22+F20+F14+F11</f>
        <v>#N/A</v>
      </c>
      <c r="G49" s="25" t="e">
        <f>G48+G43+G40+G36+G34+G28+G26+G22+G20+G14+G11</f>
        <v>#N/A</v>
      </c>
      <c r="H49" s="42">
        <v>1</v>
      </c>
      <c r="I49" s="42">
        <v>7.3742560197913989E-2</v>
      </c>
      <c r="J49" s="42">
        <v>1</v>
      </c>
      <c r="K49" s="42">
        <v>4.6051883989691657E-2</v>
      </c>
      <c r="L49" s="13"/>
    </row>
    <row r="50" spans="2:12" x14ac:dyDescent="0.2">
      <c r="B50" s="69" t="s">
        <v>92</v>
      </c>
      <c r="C50" s="69"/>
      <c r="D50" s="69"/>
      <c r="E50" s="69"/>
      <c r="F50" s="69"/>
      <c r="G50" s="69"/>
      <c r="H50" s="69"/>
      <c r="I50" s="69"/>
      <c r="J50" s="69"/>
      <c r="K50" s="69"/>
      <c r="L50" s="13"/>
    </row>
    <row r="51" spans="2:12" x14ac:dyDescent="0.2">
      <c r="B51" s="60" t="s">
        <v>119</v>
      </c>
      <c r="C51" s="60"/>
      <c r="D51" s="60"/>
      <c r="E51" s="60"/>
      <c r="F51" s="60"/>
      <c r="G51" s="60"/>
      <c r="H51" s="60"/>
      <c r="I51" s="60"/>
      <c r="J51" s="60"/>
      <c r="K51" s="60"/>
      <c r="L51" s="13"/>
    </row>
    <row r="52" spans="2:12" x14ac:dyDescent="0.2">
      <c r="B52" s="109" t="s">
        <v>88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3"/>
    </row>
    <row r="53" spans="2:12" x14ac:dyDescent="0.2">
      <c r="B53" s="60" t="s">
        <v>118</v>
      </c>
      <c r="C53" s="60"/>
      <c r="D53" s="60"/>
      <c r="E53" s="60"/>
      <c r="F53" s="60"/>
      <c r="G53" s="60"/>
      <c r="H53" s="60"/>
      <c r="I53" s="60"/>
      <c r="J53" s="60"/>
      <c r="K53" s="60"/>
      <c r="L53" s="13"/>
    </row>
    <row r="54" spans="2:12" x14ac:dyDescent="0.2">
      <c r="L54" s="13"/>
    </row>
    <row r="55" spans="2:12" x14ac:dyDescent="0.2">
      <c r="L55" s="13"/>
    </row>
    <row r="56" spans="2:12" x14ac:dyDescent="0.2">
      <c r="L56" s="13"/>
    </row>
    <row r="57" spans="2:12" x14ac:dyDescent="0.2">
      <c r="L57" s="13"/>
    </row>
    <row r="58" spans="2:12" x14ac:dyDescent="0.2">
      <c r="L58" s="13"/>
    </row>
    <row r="59" spans="2:12" x14ac:dyDescent="0.2">
      <c r="L59" s="13"/>
    </row>
    <row r="60" spans="2:12" x14ac:dyDescent="0.2">
      <c r="L60" s="13"/>
    </row>
    <row r="61" spans="2:12" x14ac:dyDescent="0.2">
      <c r="L61" s="13"/>
    </row>
    <row r="62" spans="2:12" x14ac:dyDescent="0.2">
      <c r="L62" s="13"/>
    </row>
    <row r="63" spans="2:12" x14ac:dyDescent="0.2">
      <c r="L63" s="13"/>
    </row>
    <row r="64" spans="2:12" x14ac:dyDescent="0.2">
      <c r="L64" s="13"/>
    </row>
    <row r="65" spans="12:12" x14ac:dyDescent="0.2">
      <c r="L65" s="13"/>
    </row>
    <row r="66" spans="12:12" x14ac:dyDescent="0.2">
      <c r="L66" s="13"/>
    </row>
    <row r="67" spans="12:12" x14ac:dyDescent="0.2">
      <c r="L67" s="13"/>
    </row>
    <row r="68" spans="12:12" x14ac:dyDescent="0.2">
      <c r="L68" s="13"/>
    </row>
    <row r="69" spans="12:12" x14ac:dyDescent="0.2">
      <c r="L69" s="13"/>
    </row>
    <row r="70" spans="12:12" x14ac:dyDescent="0.2">
      <c r="L70" s="13"/>
    </row>
    <row r="71" spans="12:12" x14ac:dyDescent="0.2">
      <c r="L71" s="13"/>
    </row>
    <row r="72" spans="12:12" x14ac:dyDescent="0.2">
      <c r="L72" s="13"/>
    </row>
    <row r="73" spans="12:12" x14ac:dyDescent="0.2">
      <c r="L73" s="13"/>
    </row>
    <row r="74" spans="12:12" x14ac:dyDescent="0.2">
      <c r="L74" s="13"/>
    </row>
    <row r="75" spans="12:12" x14ac:dyDescent="0.2">
      <c r="L75" s="13"/>
    </row>
    <row r="76" spans="12:12" x14ac:dyDescent="0.2">
      <c r="L76" s="13"/>
    </row>
    <row r="77" spans="12:12" x14ac:dyDescent="0.2">
      <c r="L77" s="13"/>
    </row>
    <row r="78" spans="12:12" x14ac:dyDescent="0.2">
      <c r="L78" s="13"/>
    </row>
    <row r="79" spans="12:12" x14ac:dyDescent="0.2">
      <c r="L79" s="13"/>
    </row>
    <row r="80" spans="12:12" x14ac:dyDescent="0.2">
      <c r="L80" s="13"/>
    </row>
    <row r="81" spans="12:12" x14ac:dyDescent="0.2">
      <c r="L81" s="13"/>
    </row>
    <row r="82" spans="12:12" x14ac:dyDescent="0.2">
      <c r="L82" s="13"/>
    </row>
    <row r="83" spans="12:12" x14ac:dyDescent="0.2">
      <c r="L83" s="13"/>
    </row>
    <row r="84" spans="12:12" x14ac:dyDescent="0.2">
      <c r="L84" s="13"/>
    </row>
    <row r="85" spans="12:12" x14ac:dyDescent="0.2">
      <c r="L85" s="13"/>
    </row>
    <row r="86" spans="12:12" x14ac:dyDescent="0.2">
      <c r="L86" s="13"/>
    </row>
    <row r="87" spans="12:12" x14ac:dyDescent="0.2">
      <c r="L87" s="13"/>
    </row>
    <row r="88" spans="12:12" x14ac:dyDescent="0.2">
      <c r="L88" s="13"/>
    </row>
    <row r="89" spans="12:12" x14ac:dyDescent="0.2">
      <c r="L89" s="13"/>
    </row>
    <row r="90" spans="12:12" x14ac:dyDescent="0.2">
      <c r="L90" s="13"/>
    </row>
    <row r="91" spans="12:12" x14ac:dyDescent="0.2">
      <c r="L91" s="13"/>
    </row>
    <row r="92" spans="12:12" x14ac:dyDescent="0.2">
      <c r="L92" s="13"/>
    </row>
    <row r="93" spans="12:12" x14ac:dyDescent="0.2">
      <c r="L93" s="13"/>
    </row>
    <row r="94" spans="12:12" x14ac:dyDescent="0.2">
      <c r="L94" s="13"/>
    </row>
    <row r="95" spans="12:12" x14ac:dyDescent="0.2">
      <c r="L95" s="13"/>
    </row>
    <row r="96" spans="12:12" x14ac:dyDescent="0.2">
      <c r="L96" s="13"/>
    </row>
    <row r="97" spans="12:12" x14ac:dyDescent="0.2">
      <c r="L97" s="13"/>
    </row>
    <row r="98" spans="12:12" x14ac:dyDescent="0.2">
      <c r="L98" s="13"/>
    </row>
    <row r="99" spans="12:12" x14ac:dyDescent="0.2">
      <c r="L99" s="13"/>
    </row>
    <row r="100" spans="12:12" x14ac:dyDescent="0.2">
      <c r="L100" s="13"/>
    </row>
    <row r="101" spans="12:12" x14ac:dyDescent="0.2">
      <c r="L101" s="13"/>
    </row>
    <row r="102" spans="12:12" x14ac:dyDescent="0.2">
      <c r="L102" s="13"/>
    </row>
    <row r="103" spans="12:12" x14ac:dyDescent="0.2">
      <c r="L103" s="13"/>
    </row>
    <row r="104" spans="12:12" x14ac:dyDescent="0.2">
      <c r="L104" s="13"/>
    </row>
    <row r="105" spans="12:12" x14ac:dyDescent="0.2">
      <c r="L105" s="13"/>
    </row>
    <row r="106" spans="12:12" x14ac:dyDescent="0.2">
      <c r="L106" s="13"/>
    </row>
    <row r="107" spans="12:12" x14ac:dyDescent="0.2">
      <c r="L107" s="13"/>
    </row>
    <row r="108" spans="12:12" x14ac:dyDescent="0.2">
      <c r="L108" s="13"/>
    </row>
    <row r="109" spans="12:12" x14ac:dyDescent="0.2">
      <c r="L109" s="13"/>
    </row>
    <row r="110" spans="12:12" x14ac:dyDescent="0.2">
      <c r="L110" s="13"/>
    </row>
    <row r="111" spans="12:12" x14ac:dyDescent="0.2">
      <c r="L111" s="13"/>
    </row>
    <row r="112" spans="12:12" x14ac:dyDescent="0.2">
      <c r="L112" s="13"/>
    </row>
    <row r="113" spans="12:12" x14ac:dyDescent="0.2">
      <c r="L113" s="13"/>
    </row>
    <row r="114" spans="12:12" x14ac:dyDescent="0.2">
      <c r="L114" s="13"/>
    </row>
    <row r="115" spans="12:12" x14ac:dyDescent="0.2">
      <c r="L115" s="13"/>
    </row>
    <row r="116" spans="12:12" x14ac:dyDescent="0.2">
      <c r="L116" s="13"/>
    </row>
    <row r="117" spans="12:12" x14ac:dyDescent="0.2">
      <c r="L117" s="13"/>
    </row>
    <row r="118" spans="12:12" x14ac:dyDescent="0.2">
      <c r="L118" s="13"/>
    </row>
    <row r="119" spans="12:12" x14ac:dyDescent="0.2">
      <c r="L119" s="13"/>
    </row>
    <row r="120" spans="12:12" x14ac:dyDescent="0.2">
      <c r="L120" s="13"/>
    </row>
    <row r="121" spans="12:12" x14ac:dyDescent="0.2">
      <c r="L121" s="13"/>
    </row>
    <row r="122" spans="12:12" x14ac:dyDescent="0.2">
      <c r="L122" s="13"/>
    </row>
    <row r="123" spans="12:12" x14ac:dyDescent="0.2">
      <c r="L123" s="13"/>
    </row>
    <row r="124" spans="12:12" x14ac:dyDescent="0.2">
      <c r="L124" s="13"/>
    </row>
    <row r="125" spans="12:12" x14ac:dyDescent="0.2">
      <c r="L125" s="13"/>
    </row>
    <row r="126" spans="12:12" x14ac:dyDescent="0.2">
      <c r="L126" s="13"/>
    </row>
    <row r="127" spans="12:12" x14ac:dyDescent="0.2">
      <c r="L127" s="13"/>
    </row>
    <row r="128" spans="12:12" x14ac:dyDescent="0.2">
      <c r="L128" s="13"/>
    </row>
    <row r="129" spans="12:12" x14ac:dyDescent="0.2">
      <c r="L129" s="13"/>
    </row>
    <row r="130" spans="12:12" x14ac:dyDescent="0.2">
      <c r="L130" s="13"/>
    </row>
    <row r="131" spans="12:12" x14ac:dyDescent="0.2">
      <c r="L131" s="13"/>
    </row>
    <row r="132" spans="12:12" x14ac:dyDescent="0.2">
      <c r="L132" s="13"/>
    </row>
    <row r="133" spans="12:12" x14ac:dyDescent="0.2">
      <c r="L133" s="13"/>
    </row>
    <row r="134" spans="12:12" x14ac:dyDescent="0.2">
      <c r="L134" s="13"/>
    </row>
    <row r="135" spans="12:12" x14ac:dyDescent="0.2">
      <c r="L135" s="13"/>
    </row>
    <row r="136" spans="12:12" x14ac:dyDescent="0.2">
      <c r="L136" s="13"/>
    </row>
    <row r="137" spans="12:12" x14ac:dyDescent="0.2">
      <c r="L137" s="13"/>
    </row>
    <row r="138" spans="12:12" x14ac:dyDescent="0.2">
      <c r="L138" s="13"/>
    </row>
    <row r="139" spans="12:12" x14ac:dyDescent="0.2">
      <c r="L139" s="13"/>
    </row>
    <row r="140" spans="12:12" x14ac:dyDescent="0.2">
      <c r="L140" s="13"/>
    </row>
    <row r="141" spans="12:12" x14ac:dyDescent="0.2">
      <c r="L141" s="13"/>
    </row>
    <row r="142" spans="12:12" x14ac:dyDescent="0.2">
      <c r="L142" s="13"/>
    </row>
    <row r="143" spans="12:12" x14ac:dyDescent="0.2">
      <c r="L143" s="13"/>
    </row>
    <row r="144" spans="12:12" x14ac:dyDescent="0.2">
      <c r="L144" s="13"/>
    </row>
    <row r="145" spans="12:12" x14ac:dyDescent="0.2">
      <c r="L145" s="13"/>
    </row>
    <row r="146" spans="12:12" x14ac:dyDescent="0.2">
      <c r="L146" s="13"/>
    </row>
    <row r="147" spans="12:12" x14ac:dyDescent="0.2">
      <c r="L147" s="13"/>
    </row>
    <row r="148" spans="12:12" x14ac:dyDescent="0.2">
      <c r="L148" s="13"/>
    </row>
    <row r="149" spans="12:12" x14ac:dyDescent="0.2">
      <c r="L149" s="13"/>
    </row>
    <row r="150" spans="12:12" x14ac:dyDescent="0.2">
      <c r="L150" s="13"/>
    </row>
    <row r="151" spans="12:12" x14ac:dyDescent="0.2">
      <c r="L151" s="13"/>
    </row>
    <row r="152" spans="12:12" x14ac:dyDescent="0.2">
      <c r="L152" s="13"/>
    </row>
    <row r="153" spans="12:12" x14ac:dyDescent="0.2">
      <c r="L153" s="13"/>
    </row>
    <row r="154" spans="12:12" x14ac:dyDescent="0.2">
      <c r="L154" s="13"/>
    </row>
    <row r="155" spans="12:12" x14ac:dyDescent="0.2">
      <c r="L155" s="13"/>
    </row>
    <row r="156" spans="12:12" x14ac:dyDescent="0.2">
      <c r="L156" s="13"/>
    </row>
    <row r="157" spans="12:12" x14ac:dyDescent="0.2">
      <c r="L157" s="13"/>
    </row>
    <row r="158" spans="12:12" x14ac:dyDescent="0.2">
      <c r="L158" s="13"/>
    </row>
    <row r="159" spans="12:12" x14ac:dyDescent="0.2">
      <c r="L159" s="13"/>
    </row>
    <row r="160" spans="12:12" x14ac:dyDescent="0.2">
      <c r="L160" s="13"/>
    </row>
    <row r="161" spans="12:12" x14ac:dyDescent="0.2">
      <c r="L161" s="13"/>
    </row>
    <row r="162" spans="12:12" x14ac:dyDescent="0.2">
      <c r="L162" s="13"/>
    </row>
    <row r="163" spans="12:12" x14ac:dyDescent="0.2">
      <c r="L163" s="13"/>
    </row>
    <row r="164" spans="12:12" x14ac:dyDescent="0.2">
      <c r="L164" s="13"/>
    </row>
    <row r="165" spans="12:12" x14ac:dyDescent="0.2">
      <c r="L165" s="13"/>
    </row>
    <row r="166" spans="12:12" x14ac:dyDescent="0.2">
      <c r="L166" s="13"/>
    </row>
    <row r="167" spans="12:12" x14ac:dyDescent="0.2">
      <c r="L167" s="13"/>
    </row>
    <row r="168" spans="12:12" x14ac:dyDescent="0.2">
      <c r="L168" s="13"/>
    </row>
    <row r="169" spans="12:12" x14ac:dyDescent="0.2">
      <c r="L169" s="13"/>
    </row>
    <row r="170" spans="12:12" x14ac:dyDescent="0.2">
      <c r="L170" s="13"/>
    </row>
    <row r="171" spans="12:12" x14ac:dyDescent="0.2">
      <c r="L171" s="13"/>
    </row>
    <row r="172" spans="12:12" x14ac:dyDescent="0.2">
      <c r="L172" s="13"/>
    </row>
    <row r="173" spans="12:12" x14ac:dyDescent="0.2">
      <c r="L173" s="13"/>
    </row>
    <row r="174" spans="12:12" x14ac:dyDescent="0.2">
      <c r="L174" s="13"/>
    </row>
    <row r="175" spans="12:12" x14ac:dyDescent="0.2">
      <c r="L175" s="13"/>
    </row>
    <row r="176" spans="12:12" x14ac:dyDescent="0.2">
      <c r="L176" s="13"/>
    </row>
    <row r="177" spans="12:12" x14ac:dyDescent="0.2">
      <c r="L177" s="13"/>
    </row>
    <row r="178" spans="12:12" x14ac:dyDescent="0.2">
      <c r="L178" s="13"/>
    </row>
    <row r="179" spans="12:12" x14ac:dyDescent="0.2">
      <c r="L179" s="13"/>
    </row>
    <row r="180" spans="12:12" x14ac:dyDescent="0.2">
      <c r="L180" s="13"/>
    </row>
    <row r="181" spans="12:12" x14ac:dyDescent="0.2">
      <c r="L181" s="13"/>
    </row>
    <row r="182" spans="12:12" x14ac:dyDescent="0.2">
      <c r="L182" s="13"/>
    </row>
    <row r="183" spans="12:12" x14ac:dyDescent="0.2">
      <c r="L183" s="13"/>
    </row>
    <row r="184" spans="12:12" x14ac:dyDescent="0.2">
      <c r="L184" s="13"/>
    </row>
    <row r="185" spans="12:12" x14ac:dyDescent="0.2">
      <c r="L185" s="13"/>
    </row>
    <row r="186" spans="12:12" x14ac:dyDescent="0.2">
      <c r="L186" s="13"/>
    </row>
    <row r="187" spans="12:12" x14ac:dyDescent="0.2">
      <c r="L187" s="13"/>
    </row>
    <row r="188" spans="12:12" x14ac:dyDescent="0.2">
      <c r="L188" s="13"/>
    </row>
    <row r="189" spans="12:12" x14ac:dyDescent="0.2">
      <c r="L189" s="13"/>
    </row>
    <row r="190" spans="12:12" x14ac:dyDescent="0.2">
      <c r="L190" s="13"/>
    </row>
    <row r="191" spans="12:12" x14ac:dyDescent="0.2">
      <c r="L191" s="13"/>
    </row>
    <row r="192" spans="12:12" x14ac:dyDescent="0.2">
      <c r="L192" s="13"/>
    </row>
    <row r="193" spans="12:12" x14ac:dyDescent="0.2">
      <c r="L193" s="13"/>
    </row>
    <row r="194" spans="12:12" x14ac:dyDescent="0.2">
      <c r="L194" s="13"/>
    </row>
    <row r="195" spans="12:12" x14ac:dyDescent="0.2">
      <c r="L195" s="13"/>
    </row>
    <row r="196" spans="12:12" x14ac:dyDescent="0.2">
      <c r="L196" s="13"/>
    </row>
    <row r="197" spans="12:12" x14ac:dyDescent="0.2">
      <c r="L197" s="13"/>
    </row>
    <row r="198" spans="12:12" x14ac:dyDescent="0.2">
      <c r="L198" s="13"/>
    </row>
    <row r="199" spans="12:12" x14ac:dyDescent="0.2">
      <c r="L199" s="13"/>
    </row>
    <row r="200" spans="12:12" x14ac:dyDescent="0.2">
      <c r="L200" s="13"/>
    </row>
    <row r="201" spans="12:12" x14ac:dyDescent="0.2">
      <c r="L201" s="13"/>
    </row>
    <row r="202" spans="12:12" x14ac:dyDescent="0.2">
      <c r="L202" s="13"/>
    </row>
    <row r="203" spans="12:12" x14ac:dyDescent="0.2">
      <c r="L203" s="13"/>
    </row>
    <row r="204" spans="12:12" x14ac:dyDescent="0.2">
      <c r="L204" s="13"/>
    </row>
    <row r="205" spans="12:12" x14ac:dyDescent="0.2">
      <c r="L205" s="13"/>
    </row>
    <row r="206" spans="12:12" x14ac:dyDescent="0.2">
      <c r="L206" s="13"/>
    </row>
    <row r="207" spans="12:12" x14ac:dyDescent="0.2">
      <c r="L207" s="13"/>
    </row>
    <row r="208" spans="12:12" x14ac:dyDescent="0.2">
      <c r="L208" s="13"/>
    </row>
    <row r="209" spans="12:12" x14ac:dyDescent="0.2">
      <c r="L209" s="13"/>
    </row>
    <row r="210" spans="12:12" x14ac:dyDescent="0.2">
      <c r="L210" s="13"/>
    </row>
    <row r="211" spans="12:12" x14ac:dyDescent="0.2">
      <c r="L211" s="13"/>
    </row>
    <row r="212" spans="12:12" x14ac:dyDescent="0.2">
      <c r="L212" s="13"/>
    </row>
    <row r="213" spans="12:12" x14ac:dyDescent="0.2">
      <c r="L213" s="13"/>
    </row>
    <row r="214" spans="12:12" x14ac:dyDescent="0.2">
      <c r="L214" s="13"/>
    </row>
    <row r="215" spans="12:12" x14ac:dyDescent="0.2">
      <c r="L215" s="13"/>
    </row>
    <row r="216" spans="12:12" x14ac:dyDescent="0.2">
      <c r="L216" s="13"/>
    </row>
    <row r="217" spans="12:12" x14ac:dyDescent="0.2">
      <c r="L217" s="13"/>
    </row>
    <row r="218" spans="12:12" x14ac:dyDescent="0.2">
      <c r="L218" s="13"/>
    </row>
    <row r="219" spans="12:12" x14ac:dyDescent="0.2">
      <c r="L219" s="13"/>
    </row>
    <row r="220" spans="12:12" x14ac:dyDescent="0.2">
      <c r="L220" s="13"/>
    </row>
    <row r="221" spans="12:12" x14ac:dyDescent="0.2">
      <c r="L221" s="13"/>
    </row>
    <row r="222" spans="12:12" x14ac:dyDescent="0.2">
      <c r="L222" s="13"/>
    </row>
    <row r="223" spans="12:12" x14ac:dyDescent="0.2">
      <c r="L223" s="13"/>
    </row>
    <row r="224" spans="12:12" x14ac:dyDescent="0.2">
      <c r="L224" s="13"/>
    </row>
    <row r="225" spans="12:12" x14ac:dyDescent="0.2">
      <c r="L225" s="13"/>
    </row>
    <row r="226" spans="12:12" x14ac:dyDescent="0.2">
      <c r="L226" s="13"/>
    </row>
    <row r="227" spans="12:12" x14ac:dyDescent="0.2">
      <c r="L227" s="13"/>
    </row>
    <row r="228" spans="12:12" x14ac:dyDescent="0.2">
      <c r="L228" s="13"/>
    </row>
    <row r="229" spans="12:12" x14ac:dyDescent="0.2">
      <c r="L229" s="13"/>
    </row>
    <row r="230" spans="12:12" x14ac:dyDescent="0.2">
      <c r="L230" s="13"/>
    </row>
    <row r="231" spans="12:12" x14ac:dyDescent="0.2">
      <c r="L231" s="13"/>
    </row>
    <row r="232" spans="12:12" x14ac:dyDescent="0.2">
      <c r="L232" s="13"/>
    </row>
    <row r="233" spans="12:12" x14ac:dyDescent="0.2">
      <c r="L233" s="13"/>
    </row>
    <row r="234" spans="12:12" x14ac:dyDescent="0.2">
      <c r="L234" s="13"/>
    </row>
    <row r="235" spans="12:12" x14ac:dyDescent="0.2">
      <c r="L235" s="13"/>
    </row>
    <row r="236" spans="12:12" x14ac:dyDescent="0.2">
      <c r="L236" s="13"/>
    </row>
    <row r="237" spans="12:12" x14ac:dyDescent="0.2">
      <c r="L237" s="13"/>
    </row>
    <row r="238" spans="12:12" x14ac:dyDescent="0.2">
      <c r="L238" s="13"/>
    </row>
    <row r="239" spans="12:12" x14ac:dyDescent="0.2">
      <c r="L239" s="13"/>
    </row>
    <row r="240" spans="12:12" x14ac:dyDescent="0.2">
      <c r="L240" s="13"/>
    </row>
    <row r="241" spans="12:12" x14ac:dyDescent="0.2">
      <c r="L241" s="13"/>
    </row>
    <row r="242" spans="12:12" x14ac:dyDescent="0.2">
      <c r="L242" s="13"/>
    </row>
    <row r="243" spans="12:12" x14ac:dyDescent="0.2">
      <c r="L243" s="13"/>
    </row>
    <row r="244" spans="12:12" x14ac:dyDescent="0.2">
      <c r="L244" s="13"/>
    </row>
    <row r="245" spans="12:12" x14ac:dyDescent="0.2">
      <c r="L245" s="13"/>
    </row>
    <row r="246" spans="12:12" x14ac:dyDescent="0.2">
      <c r="L246" s="13"/>
    </row>
    <row r="247" spans="12:12" x14ac:dyDescent="0.2">
      <c r="L247" s="13"/>
    </row>
    <row r="248" spans="12:12" x14ac:dyDescent="0.2">
      <c r="L248" s="13"/>
    </row>
    <row r="249" spans="12:12" x14ac:dyDescent="0.2">
      <c r="L249" s="13"/>
    </row>
    <row r="250" spans="12:12" x14ac:dyDescent="0.2">
      <c r="L250" s="13"/>
    </row>
    <row r="251" spans="12:12" x14ac:dyDescent="0.2">
      <c r="L251" s="13"/>
    </row>
    <row r="252" spans="12:12" x14ac:dyDescent="0.2">
      <c r="L252" s="13"/>
    </row>
    <row r="253" spans="12:12" x14ac:dyDescent="0.2">
      <c r="L253" s="13"/>
    </row>
    <row r="254" spans="12:12" x14ac:dyDescent="0.2">
      <c r="L254" s="13"/>
    </row>
    <row r="255" spans="12:12" x14ac:dyDescent="0.2">
      <c r="L255" s="13"/>
    </row>
    <row r="256" spans="12:12" x14ac:dyDescent="0.2">
      <c r="L256" s="13"/>
    </row>
    <row r="257" spans="12:12" x14ac:dyDescent="0.2">
      <c r="L257" s="13"/>
    </row>
    <row r="258" spans="12:12" x14ac:dyDescent="0.2">
      <c r="L258" s="13"/>
    </row>
    <row r="259" spans="12:12" x14ac:dyDescent="0.2">
      <c r="L259" s="13"/>
    </row>
    <row r="260" spans="12:12" x14ac:dyDescent="0.2">
      <c r="L260" s="13"/>
    </row>
    <row r="261" spans="12:12" x14ac:dyDescent="0.2">
      <c r="L261" s="13"/>
    </row>
    <row r="262" spans="12:12" x14ac:dyDescent="0.2">
      <c r="L262" s="13"/>
    </row>
    <row r="263" spans="12:12" x14ac:dyDescent="0.2">
      <c r="L263" s="13"/>
    </row>
    <row r="264" spans="12:12" x14ac:dyDescent="0.2">
      <c r="L264" s="13"/>
    </row>
    <row r="265" spans="12:12" x14ac:dyDescent="0.2">
      <c r="L265" s="13"/>
    </row>
    <row r="266" spans="12:12" x14ac:dyDescent="0.2">
      <c r="L266" s="13"/>
    </row>
    <row r="267" spans="12:12" x14ac:dyDescent="0.2">
      <c r="L267" s="13"/>
    </row>
    <row r="268" spans="12:12" x14ac:dyDescent="0.2">
      <c r="L268" s="13"/>
    </row>
    <row r="269" spans="12:12" x14ac:dyDescent="0.2">
      <c r="L269" s="13"/>
    </row>
    <row r="270" spans="12:12" x14ac:dyDescent="0.2">
      <c r="L270" s="13"/>
    </row>
    <row r="271" spans="12:12" x14ac:dyDescent="0.2">
      <c r="L271" s="13"/>
    </row>
    <row r="272" spans="12:12" x14ac:dyDescent="0.2">
      <c r="L272" s="13"/>
    </row>
    <row r="273" spans="12:12" x14ac:dyDescent="0.2">
      <c r="L273" s="13"/>
    </row>
    <row r="274" spans="12:12" x14ac:dyDescent="0.2">
      <c r="L274" s="13"/>
    </row>
    <row r="275" spans="12:12" x14ac:dyDescent="0.2">
      <c r="L275" s="13"/>
    </row>
    <row r="276" spans="12:12" x14ac:dyDescent="0.2">
      <c r="L276" s="13"/>
    </row>
    <row r="277" spans="12:12" x14ac:dyDescent="0.2">
      <c r="L277" s="13"/>
    </row>
    <row r="278" spans="12:12" x14ac:dyDescent="0.2">
      <c r="L278" s="13"/>
    </row>
    <row r="279" spans="12:12" x14ac:dyDescent="0.2">
      <c r="L279" s="13"/>
    </row>
    <row r="280" spans="12:12" x14ac:dyDescent="0.2">
      <c r="L280" s="13"/>
    </row>
    <row r="281" spans="12:12" x14ac:dyDescent="0.2">
      <c r="L281" s="13"/>
    </row>
    <row r="282" spans="12:12" x14ac:dyDescent="0.2">
      <c r="L282" s="13"/>
    </row>
    <row r="283" spans="12:12" x14ac:dyDescent="0.2">
      <c r="L283" s="13"/>
    </row>
    <row r="284" spans="12:12" x14ac:dyDescent="0.2">
      <c r="L284" s="13"/>
    </row>
    <row r="285" spans="12:12" x14ac:dyDescent="0.2">
      <c r="L285" s="13"/>
    </row>
    <row r="286" spans="12:12" x14ac:dyDescent="0.2">
      <c r="L286" s="13"/>
    </row>
    <row r="287" spans="12:12" x14ac:dyDescent="0.2">
      <c r="L287" s="13"/>
    </row>
    <row r="288" spans="12:12" x14ac:dyDescent="0.2">
      <c r="L288" s="13"/>
    </row>
    <row r="289" spans="12:12" x14ac:dyDescent="0.2">
      <c r="L289" s="13"/>
    </row>
    <row r="290" spans="12:12" x14ac:dyDescent="0.2">
      <c r="L290" s="13"/>
    </row>
    <row r="291" spans="12:12" x14ac:dyDescent="0.2">
      <c r="L291" s="13"/>
    </row>
    <row r="292" spans="12:12" x14ac:dyDescent="0.2">
      <c r="L292" s="13"/>
    </row>
    <row r="293" spans="12:12" x14ac:dyDescent="0.2">
      <c r="L293" s="13"/>
    </row>
    <row r="294" spans="12:12" x14ac:dyDescent="0.2">
      <c r="L294" s="13"/>
    </row>
    <row r="295" spans="12:12" x14ac:dyDescent="0.2">
      <c r="L295" s="13"/>
    </row>
    <row r="296" spans="12:12" x14ac:dyDescent="0.2">
      <c r="L296" s="13"/>
    </row>
    <row r="297" spans="12:12" x14ac:dyDescent="0.2">
      <c r="L297" s="13"/>
    </row>
    <row r="298" spans="12:12" x14ac:dyDescent="0.2">
      <c r="L298" s="13"/>
    </row>
    <row r="299" spans="12:12" x14ac:dyDescent="0.2">
      <c r="L299" s="13"/>
    </row>
    <row r="300" spans="12:12" x14ac:dyDescent="0.2">
      <c r="L300" s="13"/>
    </row>
    <row r="301" spans="12:12" x14ac:dyDescent="0.2">
      <c r="L301" s="13"/>
    </row>
    <row r="302" spans="12:12" x14ac:dyDescent="0.2">
      <c r="L302" s="13"/>
    </row>
    <row r="303" spans="12:12" x14ac:dyDescent="0.2">
      <c r="L303" s="13"/>
    </row>
    <row r="304" spans="12:12" x14ac:dyDescent="0.2">
      <c r="L304" s="13"/>
    </row>
    <row r="305" spans="12:12" x14ac:dyDescent="0.2">
      <c r="L305" s="13"/>
    </row>
    <row r="306" spans="12:12" x14ac:dyDescent="0.2">
      <c r="L306" s="13"/>
    </row>
    <row r="307" spans="12:12" x14ac:dyDescent="0.2">
      <c r="L307" s="13"/>
    </row>
    <row r="308" spans="12:12" x14ac:dyDescent="0.2">
      <c r="L308" s="13"/>
    </row>
    <row r="309" spans="12:12" x14ac:dyDescent="0.2">
      <c r="L309" s="13"/>
    </row>
    <row r="310" spans="12:12" x14ac:dyDescent="0.2">
      <c r="L310" s="13"/>
    </row>
    <row r="311" spans="12:12" x14ac:dyDescent="0.2">
      <c r="L311" s="13"/>
    </row>
    <row r="312" spans="12:12" x14ac:dyDescent="0.2">
      <c r="L312" s="13"/>
    </row>
    <row r="313" spans="12:12" x14ac:dyDescent="0.2">
      <c r="L313" s="13"/>
    </row>
    <row r="314" spans="12:12" x14ac:dyDescent="0.2">
      <c r="L314" s="13"/>
    </row>
    <row r="315" spans="12:12" x14ac:dyDescent="0.2">
      <c r="L315" s="13"/>
    </row>
    <row r="316" spans="12:12" x14ac:dyDescent="0.2">
      <c r="L316" s="13"/>
    </row>
    <row r="317" spans="12:12" x14ac:dyDescent="0.2">
      <c r="L317" s="13"/>
    </row>
    <row r="318" spans="12:12" x14ac:dyDescent="0.2">
      <c r="L318" s="13"/>
    </row>
    <row r="319" spans="12:12" x14ac:dyDescent="0.2">
      <c r="L319" s="13"/>
    </row>
    <row r="320" spans="12:12" x14ac:dyDescent="0.2">
      <c r="L320" s="13"/>
    </row>
    <row r="321" spans="12:12" x14ac:dyDescent="0.2">
      <c r="L321" s="13"/>
    </row>
    <row r="322" spans="12:12" x14ac:dyDescent="0.2">
      <c r="L322" s="13"/>
    </row>
    <row r="323" spans="12:12" x14ac:dyDescent="0.2">
      <c r="L323" s="13"/>
    </row>
    <row r="324" spans="12:12" x14ac:dyDescent="0.2">
      <c r="L324" s="13"/>
    </row>
    <row r="325" spans="12:12" x14ac:dyDescent="0.2">
      <c r="L325" s="13"/>
    </row>
    <row r="326" spans="12:12" x14ac:dyDescent="0.2">
      <c r="L326" s="13"/>
    </row>
    <row r="327" spans="12:12" x14ac:dyDescent="0.2">
      <c r="L327" s="13"/>
    </row>
    <row r="328" spans="12:12" x14ac:dyDescent="0.2">
      <c r="L328" s="13"/>
    </row>
    <row r="329" spans="12:12" x14ac:dyDescent="0.2">
      <c r="L329" s="13"/>
    </row>
    <row r="330" spans="12:12" x14ac:dyDescent="0.2">
      <c r="L330" s="13"/>
    </row>
    <row r="331" spans="12:12" x14ac:dyDescent="0.2">
      <c r="L331" s="13"/>
    </row>
    <row r="332" spans="12:12" x14ac:dyDescent="0.2">
      <c r="L332" s="13"/>
    </row>
    <row r="333" spans="12:12" x14ac:dyDescent="0.2">
      <c r="L333" s="13"/>
    </row>
    <row r="334" spans="12:12" x14ac:dyDescent="0.2">
      <c r="L334" s="13"/>
    </row>
    <row r="335" spans="12:12" x14ac:dyDescent="0.2">
      <c r="L335" s="13"/>
    </row>
    <row r="336" spans="12:12" x14ac:dyDescent="0.2">
      <c r="L336" s="13"/>
    </row>
    <row r="337" spans="12:12" x14ac:dyDescent="0.2">
      <c r="L337" s="13"/>
    </row>
    <row r="338" spans="12:12" x14ac:dyDescent="0.2">
      <c r="L338" s="13"/>
    </row>
    <row r="339" spans="12:12" x14ac:dyDescent="0.2">
      <c r="L339" s="13"/>
    </row>
    <row r="340" spans="12:12" x14ac:dyDescent="0.2">
      <c r="L340" s="13"/>
    </row>
    <row r="341" spans="12:12" x14ac:dyDescent="0.2">
      <c r="L341" s="13"/>
    </row>
    <row r="342" spans="12:12" x14ac:dyDescent="0.2">
      <c r="L342" s="13"/>
    </row>
    <row r="343" spans="12:12" x14ac:dyDescent="0.2">
      <c r="L343" s="13"/>
    </row>
    <row r="344" spans="12:12" x14ac:dyDescent="0.2">
      <c r="L344" s="13"/>
    </row>
    <row r="345" spans="12:12" x14ac:dyDescent="0.2">
      <c r="L345" s="13"/>
    </row>
    <row r="346" spans="12:12" x14ac:dyDescent="0.2">
      <c r="L346" s="13"/>
    </row>
    <row r="347" spans="12:12" x14ac:dyDescent="0.2">
      <c r="L347" s="13"/>
    </row>
    <row r="348" spans="12:12" x14ac:dyDescent="0.2">
      <c r="L348" s="13"/>
    </row>
    <row r="349" spans="12:12" x14ac:dyDescent="0.2">
      <c r="L349" s="13"/>
    </row>
    <row r="350" spans="12:12" x14ac:dyDescent="0.2">
      <c r="L350" s="13"/>
    </row>
    <row r="351" spans="12:12" x14ac:dyDescent="0.2">
      <c r="L351" s="13"/>
    </row>
    <row r="352" spans="12:12" x14ac:dyDescent="0.2">
      <c r="L352" s="13"/>
    </row>
    <row r="353" spans="12:12" x14ac:dyDescent="0.2">
      <c r="L353" s="13"/>
    </row>
    <row r="354" spans="12:12" x14ac:dyDescent="0.2">
      <c r="L354" s="13"/>
    </row>
    <row r="355" spans="12:12" x14ac:dyDescent="0.2">
      <c r="L355" s="13"/>
    </row>
    <row r="356" spans="12:12" x14ac:dyDescent="0.2">
      <c r="L356" s="13"/>
    </row>
    <row r="357" spans="12:12" x14ac:dyDescent="0.2">
      <c r="L357" s="13"/>
    </row>
    <row r="358" spans="12:12" x14ac:dyDescent="0.2">
      <c r="L358" s="13"/>
    </row>
    <row r="359" spans="12:12" x14ac:dyDescent="0.2">
      <c r="L359" s="13"/>
    </row>
    <row r="360" spans="12:12" x14ac:dyDescent="0.2">
      <c r="L360" s="13"/>
    </row>
    <row r="361" spans="12:12" x14ac:dyDescent="0.2">
      <c r="L361" s="13"/>
    </row>
    <row r="362" spans="12:12" x14ac:dyDescent="0.2">
      <c r="L362" s="13"/>
    </row>
    <row r="363" spans="12:12" x14ac:dyDescent="0.2">
      <c r="L363" s="13"/>
    </row>
    <row r="364" spans="12:12" x14ac:dyDescent="0.2">
      <c r="L364" s="13"/>
    </row>
    <row r="365" spans="12:12" x14ac:dyDescent="0.2">
      <c r="L365" s="13"/>
    </row>
    <row r="366" spans="12:12" x14ac:dyDescent="0.2">
      <c r="L366" s="13"/>
    </row>
    <row r="367" spans="12:12" x14ac:dyDescent="0.2">
      <c r="L367" s="13"/>
    </row>
    <row r="368" spans="12:12" x14ac:dyDescent="0.2">
      <c r="L368" s="13"/>
    </row>
    <row r="369" spans="12:12" x14ac:dyDescent="0.2">
      <c r="L369" s="13"/>
    </row>
    <row r="370" spans="12:12" x14ac:dyDescent="0.2">
      <c r="L370" s="13"/>
    </row>
    <row r="371" spans="12:12" x14ac:dyDescent="0.2">
      <c r="L371" s="13"/>
    </row>
    <row r="372" spans="12:12" x14ac:dyDescent="0.2">
      <c r="L372" s="13"/>
    </row>
    <row r="373" spans="12:12" x14ac:dyDescent="0.2">
      <c r="L373" s="13"/>
    </row>
    <row r="374" spans="12:12" x14ac:dyDescent="0.2">
      <c r="L374" s="13"/>
    </row>
    <row r="375" spans="12:12" x14ac:dyDescent="0.2">
      <c r="L375" s="13"/>
    </row>
    <row r="376" spans="12:12" x14ac:dyDescent="0.2">
      <c r="L376" s="13"/>
    </row>
    <row r="377" spans="12:12" x14ac:dyDescent="0.2">
      <c r="L377" s="13"/>
    </row>
    <row r="378" spans="12:12" x14ac:dyDescent="0.2">
      <c r="L378" s="13"/>
    </row>
    <row r="379" spans="12:12" x14ac:dyDescent="0.2">
      <c r="L379" s="13"/>
    </row>
    <row r="380" spans="12:12" x14ac:dyDescent="0.2">
      <c r="L380" s="13"/>
    </row>
    <row r="381" spans="12:12" x14ac:dyDescent="0.2">
      <c r="L381" s="13"/>
    </row>
    <row r="382" spans="12:12" x14ac:dyDescent="0.2">
      <c r="L382" s="13"/>
    </row>
    <row r="383" spans="12:12" x14ac:dyDescent="0.2">
      <c r="L383" s="13"/>
    </row>
    <row r="384" spans="12:12" x14ac:dyDescent="0.2">
      <c r="L384" s="13"/>
    </row>
    <row r="385" spans="12:12" x14ac:dyDescent="0.2">
      <c r="L385" s="13"/>
    </row>
    <row r="386" spans="12:12" x14ac:dyDescent="0.2">
      <c r="L386" s="13"/>
    </row>
    <row r="387" spans="12:12" x14ac:dyDescent="0.2">
      <c r="L387" s="13"/>
    </row>
    <row r="388" spans="12:12" x14ac:dyDescent="0.2">
      <c r="L388" s="13"/>
    </row>
    <row r="389" spans="12:12" x14ac:dyDescent="0.2">
      <c r="L389" s="13"/>
    </row>
    <row r="390" spans="12:12" x14ac:dyDescent="0.2">
      <c r="L390" s="13"/>
    </row>
    <row r="391" spans="12:12" x14ac:dyDescent="0.2">
      <c r="L391" s="13"/>
    </row>
    <row r="392" spans="12:12" x14ac:dyDescent="0.2">
      <c r="L392" s="13"/>
    </row>
    <row r="393" spans="12:12" x14ac:dyDescent="0.2">
      <c r="L393" s="13"/>
    </row>
    <row r="394" spans="12:12" x14ac:dyDescent="0.2">
      <c r="L394" s="13"/>
    </row>
  </sheetData>
  <mergeCells count="38">
    <mergeCell ref="B5:B7"/>
    <mergeCell ref="C5:C7"/>
    <mergeCell ref="D5:E5"/>
    <mergeCell ref="F5:G5"/>
    <mergeCell ref="H5:H7"/>
    <mergeCell ref="I5:I7"/>
    <mergeCell ref="J5:J7"/>
    <mergeCell ref="K5:K7"/>
    <mergeCell ref="D6:D7"/>
    <mergeCell ref="E6:E7"/>
    <mergeCell ref="F6:F7"/>
    <mergeCell ref="G6:G7"/>
    <mergeCell ref="B8:B10"/>
    <mergeCell ref="B11:C11"/>
    <mergeCell ref="B12:B13"/>
    <mergeCell ref="B14:C14"/>
    <mergeCell ref="B15:B19"/>
    <mergeCell ref="B20:C20"/>
    <mergeCell ref="B22:C22"/>
    <mergeCell ref="B24:C24"/>
    <mergeCell ref="B26:C26"/>
    <mergeCell ref="B28:C28"/>
    <mergeCell ref="B29:B30"/>
    <mergeCell ref="B31:C31"/>
    <mergeCell ref="B32:B33"/>
    <mergeCell ref="B34:C34"/>
    <mergeCell ref="B36:C36"/>
    <mergeCell ref="B37:B39"/>
    <mergeCell ref="B40:C40"/>
    <mergeCell ref="B41:B42"/>
    <mergeCell ref="B43:C43"/>
    <mergeCell ref="B44:B47"/>
    <mergeCell ref="B53:K53"/>
    <mergeCell ref="B48:C48"/>
    <mergeCell ref="B49:C49"/>
    <mergeCell ref="B50:K50"/>
    <mergeCell ref="B51:K51"/>
    <mergeCell ref="B52:K52"/>
  </mergeCells>
  <pageMargins left="0.7" right="0.7" top="0.75" bottom="0.75" header="0.3" footer="0.3"/>
  <pageSetup paperSize="175"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2"/>
  <sheetViews>
    <sheetView tabSelected="1" topLeftCell="A9" zoomScaleNormal="100" workbookViewId="0">
      <selection activeCell="B2" sqref="B2:K53"/>
    </sheetView>
  </sheetViews>
  <sheetFormatPr baseColWidth="10" defaultColWidth="11.44140625" defaultRowHeight="10.199999999999999" x14ac:dyDescent="0.2"/>
  <cols>
    <col min="1" max="1" width="3.6640625" style="13" customWidth="1"/>
    <col min="2" max="2" width="11.44140625" style="13"/>
    <col min="3" max="3" width="25.5546875" style="13" customWidth="1"/>
    <col min="4" max="7" width="11.33203125" style="13" customWidth="1"/>
    <col min="8" max="8" width="12" style="13" customWidth="1"/>
    <col min="9" max="9" width="11.5546875" style="13" customWidth="1"/>
    <col min="10" max="10" width="12" style="13" customWidth="1"/>
    <col min="11" max="11" width="9.6640625" style="13" customWidth="1"/>
    <col min="12" max="12" width="11.44140625" style="1"/>
    <col min="13" max="16384" width="11.44140625" style="13"/>
  </cols>
  <sheetData>
    <row r="1" spans="2:12" x14ac:dyDescent="0.2">
      <c r="L1" s="13"/>
    </row>
    <row r="2" spans="2:12" ht="14.4" x14ac:dyDescent="0.3">
      <c r="B2" s="12" t="s">
        <v>116</v>
      </c>
      <c r="C2" s="19"/>
      <c r="L2" s="13"/>
    </row>
    <row r="3" spans="2:12" ht="13.8" x14ac:dyDescent="0.2">
      <c r="B3" s="44" t="s">
        <v>81</v>
      </c>
      <c r="C3" s="19"/>
      <c r="L3" s="13"/>
    </row>
    <row r="4" spans="2:12" x14ac:dyDescent="0.2">
      <c r="D4" s="15"/>
      <c r="E4" s="15"/>
      <c r="F4" s="15"/>
      <c r="G4" s="15"/>
      <c r="L4" s="13"/>
    </row>
    <row r="5" spans="2:12" ht="12" x14ac:dyDescent="0.2">
      <c r="B5" s="127" t="s">
        <v>37</v>
      </c>
      <c r="C5" s="127" t="s">
        <v>0</v>
      </c>
      <c r="D5" s="128">
        <v>2021</v>
      </c>
      <c r="E5" s="128"/>
      <c r="F5" s="128">
        <v>2022</v>
      </c>
      <c r="G5" s="128"/>
      <c r="H5" s="79" t="s">
        <v>111</v>
      </c>
      <c r="I5" s="110" t="s">
        <v>112</v>
      </c>
      <c r="J5" s="110" t="s">
        <v>113</v>
      </c>
      <c r="K5" s="110" t="s">
        <v>114</v>
      </c>
      <c r="L5" s="13"/>
    </row>
    <row r="6" spans="2:12" x14ac:dyDescent="0.2">
      <c r="B6" s="127"/>
      <c r="C6" s="127"/>
      <c r="D6" s="126" t="s">
        <v>34</v>
      </c>
      <c r="E6" s="126" t="s">
        <v>35</v>
      </c>
      <c r="F6" s="126" t="s">
        <v>34</v>
      </c>
      <c r="G6" s="126" t="s">
        <v>35</v>
      </c>
      <c r="H6" s="80"/>
      <c r="I6" s="110"/>
      <c r="J6" s="110"/>
      <c r="K6" s="110"/>
      <c r="L6" s="13"/>
    </row>
    <row r="7" spans="2:12" x14ac:dyDescent="0.2">
      <c r="B7" s="127"/>
      <c r="C7" s="127"/>
      <c r="D7" s="126"/>
      <c r="E7" s="126"/>
      <c r="F7" s="126"/>
      <c r="G7" s="126"/>
      <c r="H7" s="81"/>
      <c r="I7" s="110"/>
      <c r="J7" s="110"/>
      <c r="K7" s="110"/>
      <c r="L7" s="13"/>
    </row>
    <row r="8" spans="2:12" ht="12" x14ac:dyDescent="0.2">
      <c r="B8" s="85" t="s">
        <v>38</v>
      </c>
      <c r="C8" s="27" t="s">
        <v>2</v>
      </c>
      <c r="D8" s="21">
        <v>0</v>
      </c>
      <c r="E8" s="21">
        <v>0</v>
      </c>
      <c r="F8" s="22">
        <f>VLOOKUP(C8,[1]salida_0112_2022!$C$4:$G$57,4,FALSE)</f>
        <v>5</v>
      </c>
      <c r="G8" s="22">
        <f>VLOOKUP(C8,[1]salida_0112_2022!$C$4:$G$57,5,FALSE)</f>
        <v>111</v>
      </c>
      <c r="H8" s="23">
        <v>8.8662228826573134E-6</v>
      </c>
      <c r="I8" s="23" t="s">
        <v>68</v>
      </c>
      <c r="J8" s="24">
        <v>1.7378714912646222E-5</v>
      </c>
      <c r="K8" s="23" t="s">
        <v>68</v>
      </c>
      <c r="L8" s="13"/>
    </row>
    <row r="9" spans="2:12" ht="12" x14ac:dyDescent="0.2">
      <c r="B9" s="85"/>
      <c r="C9" s="33" t="s">
        <v>3</v>
      </c>
      <c r="D9" s="21">
        <v>41972</v>
      </c>
      <c r="E9" s="21">
        <v>380537.37731999991</v>
      </c>
      <c r="F9" s="22">
        <f>VLOOKUP(C9,[1]salida_0112_2022!$C$4:$G$57,4,FALSE)</f>
        <v>42923</v>
      </c>
      <c r="G9" s="22">
        <f>VLOOKUP(C9,[1]salida_0112_2022!$C$4:$G$57,5,FALSE)</f>
        <v>401591.76689000009</v>
      </c>
      <c r="H9" s="23">
        <v>7.6112976958459977E-2</v>
      </c>
      <c r="I9" s="23">
        <v>5.5328046139066132E-2</v>
      </c>
      <c r="J9" s="23">
        <v>6.2875214667091797E-2</v>
      </c>
      <c r="K9" s="23">
        <v>5.5328046139066132E-2</v>
      </c>
      <c r="L9" s="13"/>
    </row>
    <row r="10" spans="2:12" ht="12" x14ac:dyDescent="0.2">
      <c r="B10" s="85"/>
      <c r="C10" s="33" t="s">
        <v>4</v>
      </c>
      <c r="D10" s="21">
        <v>83887</v>
      </c>
      <c r="E10" s="21">
        <v>1311489.3798900002</v>
      </c>
      <c r="F10" s="22">
        <f>VLOOKUP(C10,[1]salida_0112_2022!$C$4:$G$57,4,FALSE)</f>
        <v>76959</v>
      </c>
      <c r="G10" s="22">
        <f>VLOOKUP(C10,[1]salida_0112_2022!$C$4:$G$57,5,FALSE)</f>
        <v>1204305.2602300004</v>
      </c>
      <c r="H10" s="23">
        <v>0.13646712936528482</v>
      </c>
      <c r="I10" s="23">
        <v>-8.172702067094878E-2</v>
      </c>
      <c r="J10" s="23">
        <v>0.18855205212015672</v>
      </c>
      <c r="K10" s="23">
        <v>-8.172702067094878E-2</v>
      </c>
      <c r="L10" s="13"/>
    </row>
    <row r="11" spans="2:12" ht="12" x14ac:dyDescent="0.2">
      <c r="B11" s="84" t="s">
        <v>48</v>
      </c>
      <c r="C11" s="84"/>
      <c r="D11" s="28">
        <v>125859</v>
      </c>
      <c r="E11" s="28">
        <v>1692026.7572100002</v>
      </c>
      <c r="F11" s="28">
        <f>SUM(F8:F10)</f>
        <v>119887</v>
      </c>
      <c r="G11" s="28">
        <f>SUM(G8:G10)</f>
        <v>1606008.0271200004</v>
      </c>
      <c r="H11" s="29">
        <v>0.21258897254662745</v>
      </c>
      <c r="I11" s="29">
        <v>-5.0837689016122227E-2</v>
      </c>
      <c r="J11" s="29">
        <v>0.25144464550216117</v>
      </c>
      <c r="K11" s="29">
        <v>-5.0837689016122227E-2</v>
      </c>
      <c r="L11" s="13"/>
    </row>
    <row r="12" spans="2:12" ht="12" x14ac:dyDescent="0.2">
      <c r="B12" s="87" t="s">
        <v>47</v>
      </c>
      <c r="C12" s="51" t="s">
        <v>66</v>
      </c>
      <c r="D12" s="21">
        <v>2</v>
      </c>
      <c r="E12" s="21">
        <v>0</v>
      </c>
      <c r="F12" s="22">
        <f>VLOOKUP(C12,[1]salida_0112_2022!$C$4:$G$57,4,FALSE)</f>
        <v>1</v>
      </c>
      <c r="G12" s="22">
        <f>VLOOKUP(C12,[1]salida_0112_2022!$C$4:$G$57,5,FALSE)</f>
        <v>0</v>
      </c>
      <c r="H12" s="23">
        <v>1.7732445765314627E-6</v>
      </c>
      <c r="I12" s="23" t="s">
        <v>68</v>
      </c>
      <c r="J12" s="23">
        <v>0</v>
      </c>
      <c r="K12" s="23" t="s">
        <v>68</v>
      </c>
      <c r="L12" s="13"/>
    </row>
    <row r="13" spans="2:12" ht="12" x14ac:dyDescent="0.2">
      <c r="B13" s="125"/>
      <c r="C13" s="27" t="s">
        <v>5</v>
      </c>
      <c r="D13" s="21">
        <v>38472</v>
      </c>
      <c r="E13" s="21">
        <v>650786.41423999995</v>
      </c>
      <c r="F13" s="22">
        <f>VLOOKUP(C13,[1]salida_0112_2022!$C$4:$G$57,4,FALSE)</f>
        <v>50682</v>
      </c>
      <c r="G13" s="22">
        <f>VLOOKUP(C13,[1]salida_0112_2022!$C$4:$G$57,5,FALSE)</f>
        <v>949100.06218000012</v>
      </c>
      <c r="H13" s="23">
        <v>8.9871581627767594E-2</v>
      </c>
      <c r="I13" s="23">
        <v>0.4583894829586696</v>
      </c>
      <c r="J13" s="23">
        <v>0.14859585048829752</v>
      </c>
      <c r="K13" s="23">
        <v>0.4583894829586696</v>
      </c>
      <c r="L13" s="13"/>
    </row>
    <row r="14" spans="2:12" ht="12" x14ac:dyDescent="0.2">
      <c r="B14" s="84" t="s">
        <v>49</v>
      </c>
      <c r="C14" s="84"/>
      <c r="D14" s="28">
        <v>38474</v>
      </c>
      <c r="E14" s="28">
        <v>650786.41423999995</v>
      </c>
      <c r="F14" s="28">
        <f>SUM(F12:F13)</f>
        <v>50683</v>
      </c>
      <c r="G14" s="28">
        <f>SUM(G12:G13)</f>
        <v>949100.06218000012</v>
      </c>
      <c r="H14" s="29">
        <v>8.9873354872344116E-2</v>
      </c>
      <c r="I14" s="29">
        <v>0.4583894829586696</v>
      </c>
      <c r="J14" s="29">
        <v>0.14859585048829752</v>
      </c>
      <c r="K14" s="29">
        <v>0.4583894829586696</v>
      </c>
      <c r="L14" s="13"/>
    </row>
    <row r="15" spans="2:12" ht="12" x14ac:dyDescent="0.2">
      <c r="B15" s="95" t="s">
        <v>6</v>
      </c>
      <c r="C15" s="27" t="s">
        <v>7</v>
      </c>
      <c r="D15" s="21">
        <v>9947</v>
      </c>
      <c r="E15" s="21">
        <v>108679.80481999998</v>
      </c>
      <c r="F15" s="22">
        <f>VLOOKUP(C15,[1]salida_0112_2022!$C$4:$G$57,4,FALSE)</f>
        <v>13991</v>
      </c>
      <c r="G15" s="22">
        <f>VLOOKUP(C15,[1]salida_0112_2022!$C$4:$G$57,5,FALSE)</f>
        <v>155762.45645000003</v>
      </c>
      <c r="H15" s="23">
        <v>2.4809464870251693E-2</v>
      </c>
      <c r="I15" s="23">
        <v>0.43322355710870386</v>
      </c>
      <c r="J15" s="23">
        <v>2.4386948871513721E-2</v>
      </c>
      <c r="K15" s="23">
        <v>0.43322355710870386</v>
      </c>
      <c r="L15" s="13"/>
    </row>
    <row r="16" spans="2:12" ht="12" x14ac:dyDescent="0.2">
      <c r="B16" s="95"/>
      <c r="C16" s="27" t="s">
        <v>36</v>
      </c>
      <c r="D16" s="21"/>
      <c r="E16" s="21"/>
      <c r="F16" s="22"/>
      <c r="G16" s="22"/>
      <c r="H16" s="23"/>
      <c r="I16" s="23"/>
      <c r="J16" s="23"/>
      <c r="K16" s="23"/>
      <c r="L16" s="13"/>
    </row>
    <row r="17" spans="2:12" ht="12" x14ac:dyDescent="0.2">
      <c r="B17" s="95"/>
      <c r="C17" s="27" t="s">
        <v>8</v>
      </c>
      <c r="D17" s="21">
        <v>235</v>
      </c>
      <c r="E17" s="21">
        <v>4217.7027800000014</v>
      </c>
      <c r="F17" s="22">
        <f>VLOOKUP(C17,[1]salida_0112_2022!$C$4:$G$57,4,FALSE)</f>
        <v>923</v>
      </c>
      <c r="G17" s="22">
        <f>VLOOKUP(C17,[1]salida_0112_2022!$C$4:$G$57,5,FALSE)</f>
        <v>12097.92195</v>
      </c>
      <c r="H17" s="23">
        <v>1.63670474413854E-3</v>
      </c>
      <c r="I17" s="23">
        <v>1.8683675880072317</v>
      </c>
      <c r="J17" s="23">
        <v>1.8941111405810366E-3</v>
      </c>
      <c r="K17" s="23">
        <v>1.8683675880072317</v>
      </c>
      <c r="L17" s="13"/>
    </row>
    <row r="18" spans="2:12" ht="12" x14ac:dyDescent="0.2">
      <c r="B18" s="95"/>
      <c r="C18" s="27" t="s">
        <v>9</v>
      </c>
      <c r="D18" s="21">
        <v>12187</v>
      </c>
      <c r="E18" s="21">
        <v>145343.48156000001</v>
      </c>
      <c r="F18" s="22">
        <f>VLOOKUP(C18,[1]salida_0112_2022!$C$4:$G$57,4,FALSE)</f>
        <v>14230</v>
      </c>
      <c r="G18" s="22">
        <f>VLOOKUP(C18,[1]salida_0112_2022!$C$4:$G$57,5,FALSE)</f>
        <v>143934.94175999999</v>
      </c>
      <c r="H18" s="23">
        <v>2.5233270324042715E-2</v>
      </c>
      <c r="I18" s="23">
        <v>-9.691110911076951E-3</v>
      </c>
      <c r="J18" s="23">
        <v>2.2535174043381775E-2</v>
      </c>
      <c r="K18" s="23">
        <v>-9.691110911076951E-3</v>
      </c>
      <c r="L18" s="13"/>
    </row>
    <row r="19" spans="2:12" ht="12" x14ac:dyDescent="0.2">
      <c r="B19" s="95"/>
      <c r="C19" s="27" t="s">
        <v>10</v>
      </c>
      <c r="D19" s="21">
        <v>167</v>
      </c>
      <c r="E19" s="21">
        <v>4299.5156799999995</v>
      </c>
      <c r="F19" s="22">
        <f>VLOOKUP(C19,[1]salida_0112_2022!$C$4:$G$57,4,FALSE)</f>
        <v>28</v>
      </c>
      <c r="G19" s="22">
        <f>VLOOKUP(C19,[1]salida_0112_2022!$C$4:$G$57,5,FALSE)</f>
        <v>340.84683999999999</v>
      </c>
      <c r="H19" s="23">
        <v>4.9650848142880953E-5</v>
      </c>
      <c r="I19" s="23">
        <v>-0.92072436400557556</v>
      </c>
      <c r="J19" s="23">
        <v>5.3364685236363426E-5</v>
      </c>
      <c r="K19" s="23">
        <v>-0.92072436400557556</v>
      </c>
      <c r="L19" s="13"/>
    </row>
    <row r="20" spans="2:12" ht="12" x14ac:dyDescent="0.2">
      <c r="B20" s="84" t="s">
        <v>11</v>
      </c>
      <c r="C20" s="84"/>
      <c r="D20" s="28">
        <v>22536</v>
      </c>
      <c r="E20" s="28">
        <v>262540.50484000001</v>
      </c>
      <c r="F20" s="28">
        <f>SUM(F15:F19)</f>
        <v>29172</v>
      </c>
      <c r="G20" s="28">
        <f>SUM(G15:G19)</f>
        <v>312136.16700000002</v>
      </c>
      <c r="H20" s="29">
        <v>5.1729090786575831E-2</v>
      </c>
      <c r="I20" s="29">
        <v>0.18890670675835364</v>
      </c>
      <c r="J20" s="29">
        <v>4.8869598740712901E-2</v>
      </c>
      <c r="K20" s="29">
        <v>0.18890670675835364</v>
      </c>
      <c r="L20" s="13"/>
    </row>
    <row r="21" spans="2:12" ht="12" x14ac:dyDescent="0.2">
      <c r="B21" s="52" t="s">
        <v>39</v>
      </c>
      <c r="C21" s="51" t="s">
        <v>12</v>
      </c>
      <c r="D21" s="21">
        <v>0</v>
      </c>
      <c r="E21" s="21">
        <v>0</v>
      </c>
      <c r="F21" s="22">
        <f>VLOOKUP(C21,[1]salida_0112_2022!$C$4:$G$57,4,FALSE)</f>
        <v>139</v>
      </c>
      <c r="G21" s="22">
        <f>VLOOKUP(C21,[1]salida_0112_2022!$C$4:$G$57,5,FALSE)</f>
        <v>3187.9690000000001</v>
      </c>
      <c r="H21" s="23">
        <v>2.4648099613787329E-4</v>
      </c>
      <c r="I21" s="23" t="s">
        <v>68</v>
      </c>
      <c r="J21" s="23">
        <v>4.9912436397616094E-4</v>
      </c>
      <c r="K21" s="23" t="s">
        <v>68</v>
      </c>
      <c r="L21" s="13"/>
    </row>
    <row r="22" spans="2:12" ht="12" x14ac:dyDescent="0.2">
      <c r="B22" s="92" t="s">
        <v>50</v>
      </c>
      <c r="C22" s="124"/>
      <c r="D22" s="28">
        <v>0</v>
      </c>
      <c r="E22" s="28">
        <v>0</v>
      </c>
      <c r="F22" s="28">
        <f>SUM(F21)</f>
        <v>139</v>
      </c>
      <c r="G22" s="28">
        <f>SUM(G21)</f>
        <v>3187.9690000000001</v>
      </c>
      <c r="H22" s="29">
        <v>2.4648099613787329E-4</v>
      </c>
      <c r="I22" s="29" t="s">
        <v>68</v>
      </c>
      <c r="J22" s="29">
        <v>4.9912436397616094E-4</v>
      </c>
      <c r="K22" s="29" t="s">
        <v>68</v>
      </c>
      <c r="L22" s="13"/>
    </row>
    <row r="23" spans="2:12" ht="12" x14ac:dyDescent="0.2">
      <c r="B23" s="54" t="s">
        <v>14</v>
      </c>
      <c r="C23" s="27" t="s">
        <v>101</v>
      </c>
      <c r="D23" s="21">
        <v>0</v>
      </c>
      <c r="E23" s="21">
        <v>0</v>
      </c>
      <c r="F23" s="22">
        <f>VLOOKUP(C23,[1]salida_0112_2022!$C$4:$G$57,4,FALSE)</f>
        <v>1</v>
      </c>
      <c r="G23" s="22">
        <f>VLOOKUP(C23,[1]salida_0112_2022!$C$4:$G$57,5,FALSE)</f>
        <v>2.5</v>
      </c>
      <c r="H23" s="23">
        <v>1.7732445765314627E-6</v>
      </c>
      <c r="I23" s="23" t="s">
        <v>68</v>
      </c>
      <c r="J23" s="23">
        <v>3.9141249803257254E-7</v>
      </c>
      <c r="K23" s="23" t="s">
        <v>68</v>
      </c>
      <c r="L23" s="13"/>
    </row>
    <row r="24" spans="2:12" ht="12" x14ac:dyDescent="0.2">
      <c r="B24" s="84" t="s">
        <v>15</v>
      </c>
      <c r="C24" s="84"/>
      <c r="D24" s="28">
        <v>0</v>
      </c>
      <c r="E24" s="28">
        <v>0</v>
      </c>
      <c r="F24" s="28">
        <f>SUM(F23)</f>
        <v>1</v>
      </c>
      <c r="G24" s="28">
        <f>SUM(G23)</f>
        <v>2.5</v>
      </c>
      <c r="H24" s="29">
        <v>1.7732445765314627E-6</v>
      </c>
      <c r="I24" s="29" t="s">
        <v>68</v>
      </c>
      <c r="J24" s="29">
        <v>3.9141249803257254E-7</v>
      </c>
      <c r="K24" s="29" t="s">
        <v>68</v>
      </c>
      <c r="L24" s="13"/>
    </row>
    <row r="25" spans="2:12" ht="12" x14ac:dyDescent="0.2">
      <c r="B25" s="54" t="s">
        <v>40</v>
      </c>
      <c r="C25" s="27" t="s">
        <v>102</v>
      </c>
      <c r="D25" s="21">
        <v>214159</v>
      </c>
      <c r="E25" s="21">
        <v>1173476.6307899987</v>
      </c>
      <c r="F25" s="22">
        <f>VLOOKUP(C25,[1]salida_0112_2022!$C$4:$G$57,4,FALSE)</f>
        <v>218505</v>
      </c>
      <c r="G25" s="22">
        <f>VLOOKUP(C25,[1]salida_0112_2022!$C$4:$G$57,5,FALSE)</f>
        <v>1284573.6611100005</v>
      </c>
      <c r="H25" s="23">
        <v>0.38746280619500723</v>
      </c>
      <c r="I25" s="23">
        <v>9.46734067002339E-2</v>
      </c>
      <c r="J25" s="23">
        <v>0.20111927424076503</v>
      </c>
      <c r="K25" s="23">
        <v>9.46734067002339E-2</v>
      </c>
      <c r="L25" s="13"/>
    </row>
    <row r="26" spans="2:12" ht="12" x14ac:dyDescent="0.2">
      <c r="B26" s="84" t="s">
        <v>51</v>
      </c>
      <c r="C26" s="84"/>
      <c r="D26" s="28">
        <v>214159</v>
      </c>
      <c r="E26" s="28">
        <v>1173476.6307899987</v>
      </c>
      <c r="F26" s="28">
        <f>SUM(F25)</f>
        <v>218505</v>
      </c>
      <c r="G26" s="28">
        <f>SUM(G25)</f>
        <v>1284573.6611100005</v>
      </c>
      <c r="H26" s="29">
        <v>0.38746280619500723</v>
      </c>
      <c r="I26" s="29">
        <v>9.46734067002339E-2</v>
      </c>
      <c r="J26" s="29">
        <v>0.20111927424076503</v>
      </c>
      <c r="K26" s="29">
        <v>9.46734067002339E-2</v>
      </c>
      <c r="L26" s="13"/>
    </row>
    <row r="27" spans="2:12" ht="12" x14ac:dyDescent="0.2">
      <c r="B27" s="55" t="s">
        <v>41</v>
      </c>
      <c r="C27" s="51" t="s">
        <v>17</v>
      </c>
      <c r="D27" s="21">
        <v>972</v>
      </c>
      <c r="E27" s="21">
        <v>0</v>
      </c>
      <c r="F27" s="22">
        <f>VLOOKUP(C27,[1]salida_0112_2022!$C$4:$G$57,4,FALSE)</f>
        <v>1364</v>
      </c>
      <c r="G27" s="22">
        <f>VLOOKUP(C27,[1]salida_0112_2022!$C$4:$G$57,5,FALSE)</f>
        <v>74.27</v>
      </c>
      <c r="H27" s="23">
        <v>2.418705602388915E-3</v>
      </c>
      <c r="I27" s="23" t="s">
        <v>68</v>
      </c>
      <c r="J27" s="23">
        <v>1.1628082491551665E-5</v>
      </c>
      <c r="K27" s="23" t="s">
        <v>68</v>
      </c>
      <c r="L27" s="13"/>
    </row>
    <row r="28" spans="2:12" ht="12" x14ac:dyDescent="0.2">
      <c r="B28" s="120" t="s">
        <v>52</v>
      </c>
      <c r="C28" s="121"/>
      <c r="D28" s="28">
        <v>972</v>
      </c>
      <c r="E28" s="28">
        <v>0</v>
      </c>
      <c r="F28" s="28">
        <f>SUM(F27)</f>
        <v>1364</v>
      </c>
      <c r="G28" s="28">
        <f>SUM(G27)</f>
        <v>74.27</v>
      </c>
      <c r="H28" s="48">
        <v>2.418705602388915E-3</v>
      </c>
      <c r="I28" s="48" t="s">
        <v>68</v>
      </c>
      <c r="J28" s="48">
        <v>1.1628082491551665E-5</v>
      </c>
      <c r="K28" s="48" t="s">
        <v>68</v>
      </c>
      <c r="L28" s="13"/>
    </row>
    <row r="29" spans="2:12" ht="12" x14ac:dyDescent="0.2">
      <c r="B29" s="118" t="s">
        <v>42</v>
      </c>
      <c r="C29" s="51" t="s">
        <v>67</v>
      </c>
      <c r="D29" s="21">
        <v>2</v>
      </c>
      <c r="E29" s="21">
        <v>37.548999999999999</v>
      </c>
      <c r="F29" s="22">
        <f>VLOOKUP(C29,[1]salida_0112_2022!$C$4:$G$57,4,FALSE)</f>
        <v>0</v>
      </c>
      <c r="G29" s="22">
        <f>VLOOKUP(C29,[1]salida_0112_2022!$C$4:$G$57,5,FALSE)</f>
        <v>0</v>
      </c>
      <c r="H29" s="23">
        <v>0</v>
      </c>
      <c r="I29" s="23">
        <v>-1</v>
      </c>
      <c r="J29" s="23">
        <v>0</v>
      </c>
      <c r="K29" s="23">
        <v>-1</v>
      </c>
      <c r="L29" s="13"/>
    </row>
    <row r="30" spans="2:12" ht="12" x14ac:dyDescent="0.2">
      <c r="B30" s="119"/>
      <c r="C30" s="51" t="s">
        <v>103</v>
      </c>
      <c r="D30" s="21">
        <v>2</v>
      </c>
      <c r="E30" s="21">
        <v>4.42</v>
      </c>
      <c r="F30" s="22">
        <f>VLOOKUP(C30,[1]salida_0112_2022!$C$4:$G$57,4,FALSE)</f>
        <v>1</v>
      </c>
      <c r="G30" s="22">
        <f>VLOOKUP(C30,[1]salida_0112_2022!$C$4:$G$57,5,FALSE)</f>
        <v>24.03632</v>
      </c>
      <c r="H30" s="23">
        <v>1.7732445765314627E-6</v>
      </c>
      <c r="I30" s="23">
        <v>4.4380814479638016</v>
      </c>
      <c r="J30" s="23">
        <v>3.7632464218841139E-6</v>
      </c>
      <c r="K30" s="23">
        <v>4.4380814479638016</v>
      </c>
      <c r="L30" s="13"/>
    </row>
    <row r="31" spans="2:12" ht="12" x14ac:dyDescent="0.2">
      <c r="B31" s="120" t="s">
        <v>53</v>
      </c>
      <c r="C31" s="121"/>
      <c r="D31" s="28">
        <v>4</v>
      </c>
      <c r="E31" s="28">
        <v>41.969000000000001</v>
      </c>
      <c r="F31" s="28">
        <f>SUM(F29:F30)</f>
        <v>1</v>
      </c>
      <c r="G31" s="28">
        <f>SUM(G29:G30)</f>
        <v>24.03632</v>
      </c>
      <c r="H31" s="48">
        <v>1.7732445765314627E-6</v>
      </c>
      <c r="I31" s="48">
        <v>-0.42728394767566541</v>
      </c>
      <c r="J31" s="48">
        <v>3.7632464218841139E-6</v>
      </c>
      <c r="K31" s="48">
        <v>-0.42728394767566541</v>
      </c>
      <c r="L31" s="13"/>
    </row>
    <row r="32" spans="2:12" ht="12" x14ac:dyDescent="0.25">
      <c r="B32" s="104" t="s">
        <v>117</v>
      </c>
      <c r="C32" s="27" t="s">
        <v>18</v>
      </c>
      <c r="D32" s="21">
        <v>1</v>
      </c>
      <c r="E32" s="21">
        <v>0</v>
      </c>
      <c r="F32" s="22">
        <f>VLOOKUP(C32,[1]salida_0112_2022!$C$4:$G$57,4,FALSE)</f>
        <v>2</v>
      </c>
      <c r="G32" s="22">
        <f>VLOOKUP(C32,[1]salida_0112_2022!$C$4:$G$57,5,FALSE)</f>
        <v>23.485019999999999</v>
      </c>
      <c r="H32" s="23">
        <v>3.5464891530629254E-6</v>
      </c>
      <c r="I32" s="23" t="s">
        <v>68</v>
      </c>
      <c r="J32" s="59">
        <v>3.6769321378179707E-6</v>
      </c>
      <c r="K32" s="23" t="s">
        <v>68</v>
      </c>
      <c r="L32" s="13"/>
    </row>
    <row r="33" spans="2:12" ht="12" x14ac:dyDescent="0.25">
      <c r="B33" s="108"/>
      <c r="C33" s="27" t="s">
        <v>19</v>
      </c>
      <c r="D33" s="21">
        <v>17387</v>
      </c>
      <c r="E33" s="21">
        <v>122974.49436000003</v>
      </c>
      <c r="F33" s="22">
        <f>VLOOKUP(C33,[1]salida_0112_2022!$C$4:$G$57,4,FALSE)</f>
        <v>18914</v>
      </c>
      <c r="G33" s="22">
        <f>VLOOKUP(C33,[1]salida_0112_2022!$C$4:$G$57,5,FALSE)</f>
        <v>113613.25188999997</v>
      </c>
      <c r="H33" s="23">
        <v>3.3539147920516085E-2</v>
      </c>
      <c r="I33" s="23">
        <v>-7.6123447538605948E-2</v>
      </c>
      <c r="J33" s="59">
        <v>1.7787858692747512E-2</v>
      </c>
      <c r="K33" s="23">
        <v>-7.6123447538605948E-2</v>
      </c>
      <c r="L33" s="13"/>
    </row>
    <row r="34" spans="2:12" ht="12" x14ac:dyDescent="0.2">
      <c r="B34" s="84" t="s">
        <v>54</v>
      </c>
      <c r="C34" s="84"/>
      <c r="D34" s="28">
        <v>17388</v>
      </c>
      <c r="E34" s="28">
        <v>122974.49436000003</v>
      </c>
      <c r="F34" s="28">
        <f>SUM(F32:F33)</f>
        <v>18916</v>
      </c>
      <c r="G34" s="28">
        <f>SUM(G32:G33)</f>
        <v>113636.73690999996</v>
      </c>
      <c r="H34" s="29">
        <v>3.3542694409669151E-2</v>
      </c>
      <c r="I34" s="29">
        <v>-7.5932472815577273E-2</v>
      </c>
      <c r="J34" s="29">
        <v>1.7791535624885332E-2</v>
      </c>
      <c r="K34" s="29">
        <v>-7.5932472815577273E-2</v>
      </c>
      <c r="L34" s="13"/>
    </row>
    <row r="35" spans="2:12" ht="12" x14ac:dyDescent="0.2">
      <c r="B35" s="52" t="s">
        <v>43</v>
      </c>
      <c r="C35" s="49" t="s">
        <v>21</v>
      </c>
      <c r="D35" s="21">
        <v>1</v>
      </c>
      <c r="E35" s="21">
        <v>0</v>
      </c>
      <c r="F35" s="22">
        <f>VLOOKUP(C35,[1]salida_0112_2022!$C$4:$G$57,4,FALSE)</f>
        <v>0</v>
      </c>
      <c r="G35" s="22">
        <f>VLOOKUP(C35,[1]salida_0112_2022!$C$4:$G$57,5,FALSE)</f>
        <v>0</v>
      </c>
      <c r="H35" s="23">
        <v>0</v>
      </c>
      <c r="I35" s="23" t="s">
        <v>68</v>
      </c>
      <c r="J35" s="23">
        <v>0</v>
      </c>
      <c r="K35" s="23" t="s">
        <v>68</v>
      </c>
      <c r="L35" s="13"/>
    </row>
    <row r="36" spans="2:12" ht="12" x14ac:dyDescent="0.2">
      <c r="B36" s="92" t="s">
        <v>55</v>
      </c>
      <c r="C36" s="124"/>
      <c r="D36" s="28">
        <f>SUM(D35)</f>
        <v>1</v>
      </c>
      <c r="E36" s="28">
        <f t="shared" ref="E36:G36" si="0">SUM(E35)</f>
        <v>0</v>
      </c>
      <c r="F36" s="28">
        <f t="shared" si="0"/>
        <v>0</v>
      </c>
      <c r="G36" s="28">
        <f t="shared" si="0"/>
        <v>0</v>
      </c>
      <c r="H36" s="29">
        <v>0</v>
      </c>
      <c r="I36" s="29" t="s">
        <v>68</v>
      </c>
      <c r="J36" s="29">
        <v>0</v>
      </c>
      <c r="K36" s="29" t="s">
        <v>68</v>
      </c>
      <c r="L36" s="13"/>
    </row>
    <row r="37" spans="2:12" ht="12" x14ac:dyDescent="0.2">
      <c r="B37" s="87" t="s">
        <v>45</v>
      </c>
      <c r="C37" s="50" t="s">
        <v>22</v>
      </c>
      <c r="D37" s="21">
        <v>18428</v>
      </c>
      <c r="E37" s="21">
        <v>250487.98068999994</v>
      </c>
      <c r="F37" s="22">
        <f>VLOOKUP(C37,[1]salida_0112_2022!$C$4:$G$57,4,FALSE)</f>
        <v>20404</v>
      </c>
      <c r="G37" s="22">
        <f>VLOOKUP(C37,[1]salida_0112_2022!$C$4:$G$57,5,FALSE)</f>
        <v>277186.25853999995</v>
      </c>
      <c r="H37" s="23">
        <v>3.6181282339547961E-2</v>
      </c>
      <c r="I37" s="23">
        <v>0.10658506558460938</v>
      </c>
      <c r="J37" s="23">
        <v>4.3397666350177555E-2</v>
      </c>
      <c r="K37" s="23">
        <v>0.10658506558460938</v>
      </c>
      <c r="L37" s="13"/>
    </row>
    <row r="38" spans="2:12" ht="12" x14ac:dyDescent="0.2">
      <c r="B38" s="88"/>
      <c r="C38" s="27" t="s">
        <v>24</v>
      </c>
      <c r="D38" s="21">
        <v>0</v>
      </c>
      <c r="E38" s="21">
        <v>0</v>
      </c>
      <c r="F38" s="22">
        <f>VLOOKUP(C38,[1]salida_0112_2022!$C$4:$G$57,4,FALSE)</f>
        <v>1</v>
      </c>
      <c r="G38" s="22">
        <f>VLOOKUP(C38,[1]salida_0112_2022!$C$4:$G$57,5,FALSE)</f>
        <v>0</v>
      </c>
      <c r="H38" s="23">
        <v>1.7732445765314627E-6</v>
      </c>
      <c r="I38" s="23" t="s">
        <v>68</v>
      </c>
      <c r="J38" s="23">
        <v>0</v>
      </c>
      <c r="K38" s="23" t="s">
        <v>68</v>
      </c>
      <c r="L38" s="13"/>
    </row>
    <row r="39" spans="2:12" ht="13.8" x14ac:dyDescent="0.2">
      <c r="B39" s="96"/>
      <c r="C39" s="27" t="s">
        <v>75</v>
      </c>
      <c r="D39" s="21">
        <v>0</v>
      </c>
      <c r="E39" s="21">
        <v>0</v>
      </c>
      <c r="F39" s="22">
        <f>VLOOKUP(C39,[1]salida_0112_2022!$C$4:$G$57,4,FALSE)</f>
        <v>2</v>
      </c>
      <c r="G39" s="22">
        <f>VLOOKUP(C39,[1]salida_0112_2022!$C$4:$G$57,5,FALSE)</f>
        <v>25.35</v>
      </c>
      <c r="H39" s="23">
        <v>3.5464891530629254E-6</v>
      </c>
      <c r="I39" s="23" t="s">
        <v>68</v>
      </c>
      <c r="J39" s="23">
        <v>3.9689227300502861E-6</v>
      </c>
      <c r="K39" s="23" t="s">
        <v>68</v>
      </c>
      <c r="L39" s="13"/>
    </row>
    <row r="40" spans="2:12" ht="12" x14ac:dyDescent="0.2">
      <c r="B40" s="84" t="s">
        <v>56</v>
      </c>
      <c r="C40" s="84"/>
      <c r="D40" s="28">
        <v>18428</v>
      </c>
      <c r="E40" s="28">
        <v>250487.98068999994</v>
      </c>
      <c r="F40" s="28">
        <f>SUM(F37:F39)</f>
        <v>20407</v>
      </c>
      <c r="G40" s="28">
        <f>SUM(G37:G39)</f>
        <v>277211.60853999993</v>
      </c>
      <c r="H40" s="29">
        <v>3.6186602073277556E-2</v>
      </c>
      <c r="I40" s="29">
        <v>0.10668626804522305</v>
      </c>
      <c r="J40" s="29">
        <v>4.34016352729076E-2</v>
      </c>
      <c r="K40" s="29">
        <v>0.10668626804522305</v>
      </c>
      <c r="L40" s="13"/>
    </row>
    <row r="41" spans="2:12" ht="12" x14ac:dyDescent="0.2">
      <c r="B41" s="116"/>
      <c r="C41" s="27" t="s">
        <v>27</v>
      </c>
      <c r="D41" s="21">
        <v>434</v>
      </c>
      <c r="E41" s="21">
        <v>1594.8501800000001</v>
      </c>
      <c r="F41" s="22">
        <f>VLOOKUP(C41,[1]salida_0112_2022!$C$4:$G$57,4,FALSE)</f>
        <v>684</v>
      </c>
      <c r="G41" s="22">
        <f>VLOOKUP(C41,[1]salida_0112_2022!$C$4:$G$57,5,FALSE)</f>
        <v>3001.58691</v>
      </c>
      <c r="H41" s="23">
        <v>1.2128992903475205E-3</v>
      </c>
      <c r="I41" s="23">
        <v>0.88204945369852839</v>
      </c>
      <c r="J41" s="23">
        <v>4.6994345220198821E-4</v>
      </c>
      <c r="K41" s="23">
        <v>0.88204945369852839</v>
      </c>
      <c r="L41" s="13"/>
    </row>
    <row r="42" spans="2:12" ht="12" x14ac:dyDescent="0.2">
      <c r="B42" s="116"/>
      <c r="C42" s="27" t="s">
        <v>28</v>
      </c>
      <c r="D42" s="21">
        <v>5172</v>
      </c>
      <c r="E42" s="21">
        <v>33144.528599999998</v>
      </c>
      <c r="F42" s="22">
        <f>VLOOKUP(C42,[1]salida_0112_2022!$C$4:$G$57,4,FALSE)</f>
        <v>6525</v>
      </c>
      <c r="G42" s="22">
        <f>VLOOKUP(C42,[1]salida_0112_2022!$C$4:$G$57,5,FALSE)</f>
        <v>35209.862919999992</v>
      </c>
      <c r="H42" s="23">
        <v>1.1570420861867794E-2</v>
      </c>
      <c r="I42" s="23">
        <v>6.2312979162418819E-2</v>
      </c>
      <c r="J42" s="23">
        <v>5.5126321603606587E-3</v>
      </c>
      <c r="K42" s="23">
        <v>6.2312979162418819E-2</v>
      </c>
      <c r="L42" s="13"/>
    </row>
    <row r="43" spans="2:12" ht="12" x14ac:dyDescent="0.2">
      <c r="B43" s="84" t="s">
        <v>93</v>
      </c>
      <c r="C43" s="84"/>
      <c r="D43" s="28">
        <v>5606</v>
      </c>
      <c r="E43" s="28">
        <v>34739.378779999999</v>
      </c>
      <c r="F43" s="28">
        <f>SUM(F41:F42)</f>
        <v>7209</v>
      </c>
      <c r="G43" s="28">
        <f>SUM(G41:G42)</f>
        <v>38211.44982999999</v>
      </c>
      <c r="H43" s="29">
        <v>1.2783320152215314E-2</v>
      </c>
      <c r="I43" s="29">
        <v>9.9946261906068298E-2</v>
      </c>
      <c r="J43" s="29">
        <v>5.9825756125626468E-3</v>
      </c>
      <c r="K43" s="29">
        <v>9.9946261906068298E-2</v>
      </c>
      <c r="L43" s="13"/>
    </row>
    <row r="44" spans="2:12" ht="12" x14ac:dyDescent="0.2">
      <c r="B44" s="104" t="s">
        <v>46</v>
      </c>
      <c r="C44" s="27" t="s">
        <v>29</v>
      </c>
      <c r="D44" s="21">
        <v>0</v>
      </c>
      <c r="E44" s="21">
        <v>0</v>
      </c>
      <c r="F44" s="22">
        <f>VLOOKUP(C44,[1]salida_0112_2022!$C$4:$G$57,4,FALSE)</f>
        <v>164</v>
      </c>
      <c r="G44" s="22">
        <f>VLOOKUP(C44,[1]salida_0112_2022!$C$4:$G$57,5,FALSE)</f>
        <v>993.77</v>
      </c>
      <c r="H44" s="23">
        <v>2.9081211055115985E-4</v>
      </c>
      <c r="I44" s="23" t="s">
        <v>68</v>
      </c>
      <c r="J44" s="23">
        <v>1.5558959926793186E-4</v>
      </c>
      <c r="K44" s="23" t="s">
        <v>68</v>
      </c>
      <c r="L44" s="13"/>
    </row>
    <row r="45" spans="2:12" ht="12" x14ac:dyDescent="0.2">
      <c r="B45" s="116"/>
      <c r="C45" s="27" t="s">
        <v>30</v>
      </c>
      <c r="D45" s="21">
        <v>50390</v>
      </c>
      <c r="E45" s="21">
        <v>624932.53799999994</v>
      </c>
      <c r="F45" s="22">
        <f>VLOOKUP(C45,[1]salida_0112_2022!$C$4:$G$57,4,FALSE)</f>
        <v>56632</v>
      </c>
      <c r="G45" s="22">
        <f>VLOOKUP(C45,[1]salida_0112_2022!$C$4:$G$57,5,FALSE)</f>
        <v>839919.598</v>
      </c>
      <c r="H45" s="23">
        <v>0.10042238685812979</v>
      </c>
      <c r="I45" s="23">
        <v>0.34401642885811795</v>
      </c>
      <c r="J45" s="23">
        <v>0.13150201119987764</v>
      </c>
      <c r="K45" s="23">
        <v>0.34401642885811795</v>
      </c>
      <c r="L45" s="13"/>
    </row>
    <row r="46" spans="2:12" ht="12" x14ac:dyDescent="0.2">
      <c r="B46" s="116"/>
      <c r="C46" s="27" t="s">
        <v>31</v>
      </c>
      <c r="D46" s="21">
        <v>33422</v>
      </c>
      <c r="E46" s="21">
        <v>534645.51100000006</v>
      </c>
      <c r="F46" s="22">
        <f>VLOOKUP(C46,[1]salida_0112_2022!$C$4:$G$57,4,FALSE)</f>
        <v>40857</v>
      </c>
      <c r="G46" s="22">
        <f>VLOOKUP(C46,[1]salida_0112_2022!$C$4:$G$57,5,FALSE)</f>
        <v>962043.73499999999</v>
      </c>
      <c r="H46" s="23">
        <v>7.2449453663345972E-2</v>
      </c>
      <c r="I46" s="23">
        <v>0.79940486772365305</v>
      </c>
      <c r="J46" s="23">
        <v>0.15062237661317451</v>
      </c>
      <c r="K46" s="23">
        <v>0.79940486772365305</v>
      </c>
      <c r="L46" s="13"/>
    </row>
    <row r="47" spans="2:12" ht="12" x14ac:dyDescent="0.2">
      <c r="B47" s="56"/>
      <c r="C47" s="27" t="s">
        <v>33</v>
      </c>
      <c r="D47" s="21">
        <v>0</v>
      </c>
      <c r="E47" s="21">
        <v>0</v>
      </c>
      <c r="F47" s="22">
        <v>1</v>
      </c>
      <c r="G47" s="22">
        <v>0</v>
      </c>
      <c r="H47" s="23">
        <v>1.7732445765314627E-6</v>
      </c>
      <c r="I47" s="23" t="s">
        <v>68</v>
      </c>
      <c r="J47" s="23">
        <v>0</v>
      </c>
      <c r="K47" s="23" t="s">
        <v>68</v>
      </c>
      <c r="L47" s="13"/>
    </row>
    <row r="48" spans="2:12" ht="12" x14ac:dyDescent="0.2">
      <c r="B48" s="84" t="s">
        <v>57</v>
      </c>
      <c r="C48" s="84"/>
      <c r="D48" s="28">
        <v>83812</v>
      </c>
      <c r="E48" s="28">
        <v>1159578.0490000001</v>
      </c>
      <c r="F48" s="28">
        <f>SUM(F44:F47)</f>
        <v>97654</v>
      </c>
      <c r="G48" s="28">
        <f>SUM(G44:G47)</f>
        <v>1802957.1030000001</v>
      </c>
      <c r="H48" s="29">
        <v>0.17316442587660347</v>
      </c>
      <c r="I48" s="29">
        <v>0.55483893865948819</v>
      </c>
      <c r="J48" s="29">
        <v>0.28227997741232008</v>
      </c>
      <c r="K48" s="29">
        <v>0.55483893865948819</v>
      </c>
      <c r="L48" s="13"/>
    </row>
    <row r="49" spans="2:12" ht="12" x14ac:dyDescent="0.2">
      <c r="B49" s="86" t="s">
        <v>64</v>
      </c>
      <c r="C49" s="86"/>
      <c r="D49" s="25">
        <v>527239</v>
      </c>
      <c r="E49" s="25">
        <v>5346652.1789099984</v>
      </c>
      <c r="F49" s="25">
        <f>F48+F43+F40+F36+F34+F31+F28+F26+F24+F22+F20+F14+F11</f>
        <v>563938</v>
      </c>
      <c r="G49" s="25">
        <f>G48+G43+G40+G36+G34+G31+G28+G26+G24+G22+G20+G14+G11</f>
        <v>6387123.5910100015</v>
      </c>
      <c r="H49" s="26">
        <v>1</v>
      </c>
      <c r="I49" s="26">
        <v>0.19460241236640907</v>
      </c>
      <c r="J49" s="26">
        <v>1</v>
      </c>
      <c r="K49" s="26">
        <v>0.19460241236640907</v>
      </c>
      <c r="L49" s="13"/>
    </row>
    <row r="50" spans="2:12" x14ac:dyDescent="0.2">
      <c r="B50" s="69" t="s">
        <v>92</v>
      </c>
      <c r="C50" s="69"/>
      <c r="D50" s="69"/>
      <c r="E50" s="69"/>
      <c r="F50" s="69"/>
      <c r="G50" s="69"/>
      <c r="H50" s="69"/>
      <c r="I50" s="69"/>
      <c r="J50" s="69"/>
      <c r="K50" s="69"/>
      <c r="L50" s="13"/>
    </row>
    <row r="51" spans="2:12" x14ac:dyDescent="0.2">
      <c r="B51" s="60" t="s">
        <v>119</v>
      </c>
      <c r="C51" s="60"/>
      <c r="D51" s="60"/>
      <c r="E51" s="60"/>
      <c r="F51" s="60"/>
      <c r="G51" s="60"/>
      <c r="H51" s="60"/>
      <c r="I51" s="60"/>
      <c r="J51" s="60"/>
      <c r="K51" s="60"/>
      <c r="L51" s="13"/>
    </row>
    <row r="52" spans="2:12" x14ac:dyDescent="0.2">
      <c r="B52" s="109" t="s">
        <v>88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3"/>
    </row>
    <row r="53" spans="2:12" x14ac:dyDescent="0.2">
      <c r="B53" s="60" t="s">
        <v>118</v>
      </c>
      <c r="C53" s="60"/>
      <c r="D53" s="60"/>
      <c r="E53" s="60"/>
      <c r="F53" s="60"/>
      <c r="G53" s="60"/>
      <c r="H53" s="60"/>
      <c r="I53" s="60"/>
      <c r="J53" s="60"/>
      <c r="K53" s="60"/>
      <c r="L53" s="13"/>
    </row>
    <row r="54" spans="2:12" x14ac:dyDescent="0.2">
      <c r="L54" s="13"/>
    </row>
    <row r="55" spans="2:12" x14ac:dyDescent="0.2">
      <c r="L55" s="13"/>
    </row>
    <row r="56" spans="2:12" x14ac:dyDescent="0.2">
      <c r="L56" s="13"/>
    </row>
    <row r="57" spans="2:12" x14ac:dyDescent="0.2">
      <c r="L57" s="13"/>
    </row>
    <row r="58" spans="2:12" x14ac:dyDescent="0.2">
      <c r="L58" s="13"/>
    </row>
    <row r="59" spans="2:12" x14ac:dyDescent="0.2">
      <c r="L59" s="13"/>
    </row>
    <row r="60" spans="2:12" x14ac:dyDescent="0.2">
      <c r="L60" s="13"/>
    </row>
    <row r="61" spans="2:12" x14ac:dyDescent="0.2">
      <c r="L61" s="13"/>
    </row>
    <row r="62" spans="2:12" x14ac:dyDescent="0.2">
      <c r="L62" s="13"/>
    </row>
    <row r="63" spans="2:12" x14ac:dyDescent="0.2">
      <c r="L63" s="13"/>
    </row>
    <row r="64" spans="2:12" x14ac:dyDescent="0.2">
      <c r="L64" s="13"/>
    </row>
    <row r="65" spans="12:12" x14ac:dyDescent="0.2">
      <c r="L65" s="13"/>
    </row>
    <row r="66" spans="12:12" x14ac:dyDescent="0.2">
      <c r="L66" s="13"/>
    </row>
    <row r="67" spans="12:12" x14ac:dyDescent="0.2">
      <c r="L67" s="13"/>
    </row>
    <row r="68" spans="12:12" x14ac:dyDescent="0.2">
      <c r="L68" s="13"/>
    </row>
    <row r="69" spans="12:12" x14ac:dyDescent="0.2">
      <c r="L69" s="13"/>
    </row>
    <row r="70" spans="12:12" x14ac:dyDescent="0.2">
      <c r="L70" s="13"/>
    </row>
    <row r="71" spans="12:12" x14ac:dyDescent="0.2">
      <c r="L71" s="13"/>
    </row>
    <row r="72" spans="12:12" x14ac:dyDescent="0.2">
      <c r="L72" s="13"/>
    </row>
    <row r="73" spans="12:12" x14ac:dyDescent="0.2">
      <c r="L73" s="13"/>
    </row>
    <row r="74" spans="12:12" x14ac:dyDescent="0.2">
      <c r="L74" s="13"/>
    </row>
    <row r="75" spans="12:12" x14ac:dyDescent="0.2">
      <c r="L75" s="13"/>
    </row>
    <row r="76" spans="12:12" x14ac:dyDescent="0.2">
      <c r="L76" s="13"/>
    </row>
    <row r="77" spans="12:12" x14ac:dyDescent="0.2">
      <c r="L77" s="13"/>
    </row>
    <row r="78" spans="12:12" x14ac:dyDescent="0.2">
      <c r="L78" s="13"/>
    </row>
    <row r="79" spans="12:12" x14ac:dyDescent="0.2">
      <c r="L79" s="13"/>
    </row>
    <row r="80" spans="12:12" x14ac:dyDescent="0.2">
      <c r="L80" s="13"/>
    </row>
    <row r="81" spans="12:12" x14ac:dyDescent="0.2">
      <c r="L81" s="13"/>
    </row>
    <row r="82" spans="12:12" x14ac:dyDescent="0.2">
      <c r="L82" s="13"/>
    </row>
    <row r="83" spans="12:12" x14ac:dyDescent="0.2">
      <c r="L83" s="13"/>
    </row>
    <row r="84" spans="12:12" x14ac:dyDescent="0.2">
      <c r="L84" s="13"/>
    </row>
    <row r="85" spans="12:12" x14ac:dyDescent="0.2">
      <c r="L85" s="13"/>
    </row>
    <row r="86" spans="12:12" x14ac:dyDescent="0.2">
      <c r="L86" s="13"/>
    </row>
    <row r="87" spans="12:12" x14ac:dyDescent="0.2">
      <c r="L87" s="13"/>
    </row>
    <row r="88" spans="12:12" x14ac:dyDescent="0.2">
      <c r="L88" s="13"/>
    </row>
    <row r="89" spans="12:12" x14ac:dyDescent="0.2">
      <c r="L89" s="13"/>
    </row>
    <row r="90" spans="12:12" x14ac:dyDescent="0.2">
      <c r="L90" s="13"/>
    </row>
    <row r="91" spans="12:12" x14ac:dyDescent="0.2">
      <c r="L91" s="13"/>
    </row>
    <row r="92" spans="12:12" x14ac:dyDescent="0.2">
      <c r="L92" s="13"/>
    </row>
    <row r="93" spans="12:12" x14ac:dyDescent="0.2">
      <c r="L93" s="13"/>
    </row>
    <row r="94" spans="12:12" x14ac:dyDescent="0.2">
      <c r="L94" s="13"/>
    </row>
    <row r="95" spans="12:12" x14ac:dyDescent="0.2">
      <c r="L95" s="13"/>
    </row>
    <row r="96" spans="12:12" x14ac:dyDescent="0.2">
      <c r="L96" s="13"/>
    </row>
    <row r="97" spans="12:12" x14ac:dyDescent="0.2">
      <c r="L97" s="13"/>
    </row>
    <row r="98" spans="12:12" x14ac:dyDescent="0.2">
      <c r="L98" s="13"/>
    </row>
    <row r="99" spans="12:12" x14ac:dyDescent="0.2">
      <c r="L99" s="13"/>
    </row>
    <row r="100" spans="12:12" x14ac:dyDescent="0.2">
      <c r="L100" s="13"/>
    </row>
    <row r="101" spans="12:12" x14ac:dyDescent="0.2">
      <c r="L101" s="13"/>
    </row>
    <row r="102" spans="12:12" x14ac:dyDescent="0.2">
      <c r="L102" s="13"/>
    </row>
    <row r="103" spans="12:12" x14ac:dyDescent="0.2">
      <c r="L103" s="13"/>
    </row>
    <row r="104" spans="12:12" x14ac:dyDescent="0.2">
      <c r="L104" s="13"/>
    </row>
    <row r="105" spans="12:12" x14ac:dyDescent="0.2">
      <c r="L105" s="13"/>
    </row>
    <row r="106" spans="12:12" x14ac:dyDescent="0.2">
      <c r="L106" s="13"/>
    </row>
    <row r="107" spans="12:12" x14ac:dyDescent="0.2">
      <c r="L107" s="13"/>
    </row>
    <row r="108" spans="12:12" x14ac:dyDescent="0.2">
      <c r="L108" s="13"/>
    </row>
    <row r="109" spans="12:12" x14ac:dyDescent="0.2">
      <c r="L109" s="13"/>
    </row>
    <row r="110" spans="12:12" x14ac:dyDescent="0.2">
      <c r="L110" s="13"/>
    </row>
    <row r="111" spans="12:12" x14ac:dyDescent="0.2">
      <c r="L111" s="13"/>
    </row>
    <row r="112" spans="12:12" x14ac:dyDescent="0.2">
      <c r="L112" s="13"/>
    </row>
    <row r="113" spans="12:12" x14ac:dyDescent="0.2">
      <c r="L113" s="13"/>
    </row>
    <row r="114" spans="12:12" x14ac:dyDescent="0.2">
      <c r="L114" s="13"/>
    </row>
    <row r="115" spans="12:12" x14ac:dyDescent="0.2">
      <c r="L115" s="13"/>
    </row>
    <row r="116" spans="12:12" x14ac:dyDescent="0.2">
      <c r="L116" s="13"/>
    </row>
    <row r="117" spans="12:12" x14ac:dyDescent="0.2">
      <c r="L117" s="13"/>
    </row>
    <row r="118" spans="12:12" x14ac:dyDescent="0.2">
      <c r="L118" s="13"/>
    </row>
    <row r="119" spans="12:12" x14ac:dyDescent="0.2">
      <c r="L119" s="13"/>
    </row>
    <row r="120" spans="12:12" x14ac:dyDescent="0.2">
      <c r="L120" s="13"/>
    </row>
    <row r="121" spans="12:12" x14ac:dyDescent="0.2">
      <c r="L121" s="13"/>
    </row>
    <row r="122" spans="12:12" x14ac:dyDescent="0.2">
      <c r="L122" s="13"/>
    </row>
    <row r="123" spans="12:12" x14ac:dyDescent="0.2">
      <c r="L123" s="13"/>
    </row>
    <row r="124" spans="12:12" x14ac:dyDescent="0.2">
      <c r="L124" s="13"/>
    </row>
    <row r="125" spans="12:12" x14ac:dyDescent="0.2">
      <c r="L125" s="13"/>
    </row>
    <row r="126" spans="12:12" x14ac:dyDescent="0.2">
      <c r="L126" s="13"/>
    </row>
    <row r="127" spans="12:12" x14ac:dyDescent="0.2">
      <c r="L127" s="13"/>
    </row>
    <row r="128" spans="12:12" x14ac:dyDescent="0.2">
      <c r="L128" s="13"/>
    </row>
    <row r="129" spans="12:12" x14ac:dyDescent="0.2">
      <c r="L129" s="13"/>
    </row>
    <row r="130" spans="12:12" x14ac:dyDescent="0.2">
      <c r="L130" s="13"/>
    </row>
    <row r="131" spans="12:12" x14ac:dyDescent="0.2">
      <c r="L131" s="13"/>
    </row>
    <row r="132" spans="12:12" x14ac:dyDescent="0.2">
      <c r="L132" s="13"/>
    </row>
    <row r="133" spans="12:12" x14ac:dyDescent="0.2">
      <c r="L133" s="13"/>
    </row>
    <row r="134" spans="12:12" x14ac:dyDescent="0.2">
      <c r="L134" s="13"/>
    </row>
    <row r="135" spans="12:12" x14ac:dyDescent="0.2">
      <c r="L135" s="13"/>
    </row>
    <row r="136" spans="12:12" x14ac:dyDescent="0.2">
      <c r="L136" s="13"/>
    </row>
    <row r="137" spans="12:12" x14ac:dyDescent="0.2">
      <c r="L137" s="13"/>
    </row>
    <row r="138" spans="12:12" x14ac:dyDescent="0.2">
      <c r="L138" s="13"/>
    </row>
    <row r="139" spans="12:12" x14ac:dyDescent="0.2">
      <c r="L139" s="13"/>
    </row>
    <row r="140" spans="12:12" x14ac:dyDescent="0.2">
      <c r="L140" s="13"/>
    </row>
    <row r="141" spans="12:12" x14ac:dyDescent="0.2">
      <c r="L141" s="13"/>
    </row>
    <row r="142" spans="12:12" x14ac:dyDescent="0.2">
      <c r="L142" s="13"/>
    </row>
    <row r="143" spans="12:12" x14ac:dyDescent="0.2">
      <c r="L143" s="13"/>
    </row>
    <row r="144" spans="12:12" x14ac:dyDescent="0.2">
      <c r="L144" s="13"/>
    </row>
    <row r="145" spans="12:12" x14ac:dyDescent="0.2">
      <c r="L145" s="13"/>
    </row>
    <row r="146" spans="12:12" x14ac:dyDescent="0.2">
      <c r="L146" s="13"/>
    </row>
    <row r="147" spans="12:12" x14ac:dyDescent="0.2">
      <c r="L147" s="13"/>
    </row>
    <row r="148" spans="12:12" x14ac:dyDescent="0.2">
      <c r="L148" s="13"/>
    </row>
    <row r="149" spans="12:12" x14ac:dyDescent="0.2">
      <c r="L149" s="13"/>
    </row>
    <row r="150" spans="12:12" x14ac:dyDescent="0.2">
      <c r="L150" s="13"/>
    </row>
    <row r="151" spans="12:12" x14ac:dyDescent="0.2">
      <c r="L151" s="13"/>
    </row>
    <row r="152" spans="12:12" x14ac:dyDescent="0.2">
      <c r="L152" s="13"/>
    </row>
    <row r="153" spans="12:12" x14ac:dyDescent="0.2">
      <c r="L153" s="13"/>
    </row>
    <row r="154" spans="12:12" x14ac:dyDescent="0.2">
      <c r="L154" s="13"/>
    </row>
    <row r="155" spans="12:12" x14ac:dyDescent="0.2">
      <c r="L155" s="13"/>
    </row>
    <row r="156" spans="12:12" x14ac:dyDescent="0.2">
      <c r="L156" s="13"/>
    </row>
    <row r="157" spans="12:12" x14ac:dyDescent="0.2">
      <c r="L157" s="13"/>
    </row>
    <row r="158" spans="12:12" x14ac:dyDescent="0.2">
      <c r="L158" s="13"/>
    </row>
    <row r="159" spans="12:12" x14ac:dyDescent="0.2">
      <c r="L159" s="13"/>
    </row>
    <row r="160" spans="12:12" x14ac:dyDescent="0.2">
      <c r="L160" s="13"/>
    </row>
    <row r="161" spans="12:12" x14ac:dyDescent="0.2">
      <c r="L161" s="13"/>
    </row>
    <row r="162" spans="12:12" x14ac:dyDescent="0.2">
      <c r="L162" s="13"/>
    </row>
    <row r="163" spans="12:12" x14ac:dyDescent="0.2">
      <c r="L163" s="13"/>
    </row>
    <row r="164" spans="12:12" x14ac:dyDescent="0.2">
      <c r="L164" s="13"/>
    </row>
    <row r="165" spans="12:12" x14ac:dyDescent="0.2">
      <c r="L165" s="13"/>
    </row>
    <row r="166" spans="12:12" x14ac:dyDescent="0.2">
      <c r="L166" s="13"/>
    </row>
    <row r="167" spans="12:12" x14ac:dyDescent="0.2">
      <c r="L167" s="13"/>
    </row>
    <row r="168" spans="12:12" x14ac:dyDescent="0.2">
      <c r="L168" s="13"/>
    </row>
    <row r="169" spans="12:12" x14ac:dyDescent="0.2">
      <c r="L169" s="13"/>
    </row>
    <row r="170" spans="12:12" x14ac:dyDescent="0.2">
      <c r="L170" s="13"/>
    </row>
    <row r="171" spans="12:12" x14ac:dyDescent="0.2">
      <c r="L171" s="13"/>
    </row>
    <row r="172" spans="12:12" x14ac:dyDescent="0.2">
      <c r="L172" s="13"/>
    </row>
    <row r="173" spans="12:12" x14ac:dyDescent="0.2">
      <c r="L173" s="13"/>
    </row>
    <row r="174" spans="12:12" x14ac:dyDescent="0.2">
      <c r="L174" s="13"/>
    </row>
    <row r="175" spans="12:12" x14ac:dyDescent="0.2">
      <c r="L175" s="13"/>
    </row>
    <row r="176" spans="12:12" x14ac:dyDescent="0.2">
      <c r="L176" s="13"/>
    </row>
    <row r="177" spans="12:12" x14ac:dyDescent="0.2">
      <c r="L177" s="13"/>
    </row>
    <row r="178" spans="12:12" x14ac:dyDescent="0.2">
      <c r="L178" s="13"/>
    </row>
    <row r="179" spans="12:12" x14ac:dyDescent="0.2">
      <c r="L179" s="13"/>
    </row>
    <row r="180" spans="12:12" x14ac:dyDescent="0.2">
      <c r="L180" s="13"/>
    </row>
    <row r="181" spans="12:12" x14ac:dyDescent="0.2">
      <c r="L181" s="13"/>
    </row>
    <row r="182" spans="12:12" x14ac:dyDescent="0.2">
      <c r="L182" s="13"/>
    </row>
    <row r="183" spans="12:12" x14ac:dyDescent="0.2">
      <c r="L183" s="13"/>
    </row>
    <row r="184" spans="12:12" x14ac:dyDescent="0.2">
      <c r="L184" s="13"/>
    </row>
    <row r="185" spans="12:12" x14ac:dyDescent="0.2">
      <c r="L185" s="13"/>
    </row>
    <row r="186" spans="12:12" x14ac:dyDescent="0.2">
      <c r="L186" s="13"/>
    </row>
    <row r="187" spans="12:12" x14ac:dyDescent="0.2">
      <c r="L187" s="13"/>
    </row>
    <row r="188" spans="12:12" x14ac:dyDescent="0.2">
      <c r="L188" s="13"/>
    </row>
    <row r="189" spans="12:12" x14ac:dyDescent="0.2">
      <c r="L189" s="13"/>
    </row>
    <row r="190" spans="12:12" x14ac:dyDescent="0.2">
      <c r="L190" s="13"/>
    </row>
    <row r="191" spans="12:12" x14ac:dyDescent="0.2">
      <c r="L191" s="13"/>
    </row>
    <row r="192" spans="12:12" x14ac:dyDescent="0.2">
      <c r="L192" s="13"/>
    </row>
    <row r="193" spans="12:12" x14ac:dyDescent="0.2">
      <c r="L193" s="13"/>
    </row>
    <row r="194" spans="12:12" x14ac:dyDescent="0.2">
      <c r="L194" s="13"/>
    </row>
    <row r="195" spans="12:12" x14ac:dyDescent="0.2">
      <c r="L195" s="13"/>
    </row>
    <row r="196" spans="12:12" x14ac:dyDescent="0.2">
      <c r="L196" s="13"/>
    </row>
    <row r="197" spans="12:12" x14ac:dyDescent="0.2">
      <c r="L197" s="13"/>
    </row>
    <row r="198" spans="12:12" x14ac:dyDescent="0.2">
      <c r="L198" s="13"/>
    </row>
    <row r="199" spans="12:12" x14ac:dyDescent="0.2">
      <c r="L199" s="13"/>
    </row>
    <row r="200" spans="12:12" x14ac:dyDescent="0.2">
      <c r="L200" s="13"/>
    </row>
    <row r="201" spans="12:12" x14ac:dyDescent="0.2">
      <c r="L201" s="13"/>
    </row>
    <row r="202" spans="12:12" x14ac:dyDescent="0.2">
      <c r="L202" s="13"/>
    </row>
    <row r="203" spans="12:12" x14ac:dyDescent="0.2">
      <c r="L203" s="13"/>
    </row>
    <row r="204" spans="12:12" x14ac:dyDescent="0.2">
      <c r="L204" s="13"/>
    </row>
    <row r="205" spans="12:12" x14ac:dyDescent="0.2">
      <c r="L205" s="13"/>
    </row>
    <row r="206" spans="12:12" x14ac:dyDescent="0.2">
      <c r="L206" s="13"/>
    </row>
    <row r="207" spans="12:12" x14ac:dyDescent="0.2">
      <c r="L207" s="13"/>
    </row>
    <row r="208" spans="12:12" x14ac:dyDescent="0.2">
      <c r="L208" s="13"/>
    </row>
    <row r="209" spans="12:12" x14ac:dyDescent="0.2">
      <c r="L209" s="13"/>
    </row>
    <row r="210" spans="12:12" x14ac:dyDescent="0.2">
      <c r="L210" s="13"/>
    </row>
    <row r="211" spans="12:12" x14ac:dyDescent="0.2">
      <c r="L211" s="13"/>
    </row>
    <row r="212" spans="12:12" x14ac:dyDescent="0.2">
      <c r="L212" s="13"/>
    </row>
    <row r="213" spans="12:12" x14ac:dyDescent="0.2">
      <c r="L213" s="13"/>
    </row>
    <row r="214" spans="12:12" x14ac:dyDescent="0.2">
      <c r="L214" s="13"/>
    </row>
    <row r="215" spans="12:12" x14ac:dyDescent="0.2">
      <c r="L215" s="13"/>
    </row>
    <row r="216" spans="12:12" x14ac:dyDescent="0.2">
      <c r="L216" s="13"/>
    </row>
    <row r="217" spans="12:12" x14ac:dyDescent="0.2">
      <c r="L217" s="13"/>
    </row>
    <row r="218" spans="12:12" x14ac:dyDescent="0.2">
      <c r="L218" s="13"/>
    </row>
    <row r="219" spans="12:12" x14ac:dyDescent="0.2">
      <c r="L219" s="13"/>
    </row>
    <row r="220" spans="12:12" x14ac:dyDescent="0.2">
      <c r="L220" s="13"/>
    </row>
    <row r="221" spans="12:12" x14ac:dyDescent="0.2">
      <c r="L221" s="13"/>
    </row>
    <row r="222" spans="12:12" x14ac:dyDescent="0.2">
      <c r="L222" s="13"/>
    </row>
    <row r="223" spans="12:12" x14ac:dyDescent="0.2">
      <c r="L223" s="13"/>
    </row>
    <row r="224" spans="12:12" x14ac:dyDescent="0.2">
      <c r="L224" s="13"/>
    </row>
    <row r="225" spans="12:12" x14ac:dyDescent="0.2">
      <c r="L225" s="13"/>
    </row>
    <row r="226" spans="12:12" x14ac:dyDescent="0.2">
      <c r="L226" s="13"/>
    </row>
    <row r="227" spans="12:12" x14ac:dyDescent="0.2">
      <c r="L227" s="13"/>
    </row>
    <row r="228" spans="12:12" x14ac:dyDescent="0.2">
      <c r="L228" s="13"/>
    </row>
    <row r="229" spans="12:12" x14ac:dyDescent="0.2">
      <c r="L229" s="13"/>
    </row>
    <row r="230" spans="12:12" x14ac:dyDescent="0.2">
      <c r="L230" s="13"/>
    </row>
    <row r="231" spans="12:12" x14ac:dyDescent="0.2">
      <c r="L231" s="13"/>
    </row>
    <row r="232" spans="12:12" x14ac:dyDescent="0.2">
      <c r="L232" s="13"/>
    </row>
    <row r="233" spans="12:12" x14ac:dyDescent="0.2">
      <c r="L233" s="13"/>
    </row>
    <row r="234" spans="12:12" x14ac:dyDescent="0.2">
      <c r="L234" s="13"/>
    </row>
    <row r="235" spans="12:12" x14ac:dyDescent="0.2">
      <c r="L235" s="13"/>
    </row>
    <row r="236" spans="12:12" x14ac:dyDescent="0.2">
      <c r="L236" s="13"/>
    </row>
    <row r="237" spans="12:12" x14ac:dyDescent="0.2">
      <c r="L237" s="13"/>
    </row>
    <row r="238" spans="12:12" x14ac:dyDescent="0.2">
      <c r="L238" s="13"/>
    </row>
    <row r="239" spans="12:12" x14ac:dyDescent="0.2">
      <c r="L239" s="13"/>
    </row>
    <row r="240" spans="12:12" x14ac:dyDescent="0.2">
      <c r="L240" s="13"/>
    </row>
    <row r="241" spans="12:12" x14ac:dyDescent="0.2">
      <c r="L241" s="13"/>
    </row>
    <row r="242" spans="12:12" x14ac:dyDescent="0.2">
      <c r="L242" s="13"/>
    </row>
  </sheetData>
  <mergeCells count="38">
    <mergeCell ref="B5:B7"/>
    <mergeCell ref="C5:C7"/>
    <mergeCell ref="D5:E5"/>
    <mergeCell ref="F5:G5"/>
    <mergeCell ref="H5:H7"/>
    <mergeCell ref="I5:I7"/>
    <mergeCell ref="J5:J7"/>
    <mergeCell ref="K5:K7"/>
    <mergeCell ref="D6:D7"/>
    <mergeCell ref="E6:E7"/>
    <mergeCell ref="F6:F7"/>
    <mergeCell ref="G6:G7"/>
    <mergeCell ref="B8:B10"/>
    <mergeCell ref="B11:C11"/>
    <mergeCell ref="B12:B13"/>
    <mergeCell ref="B14:C14"/>
    <mergeCell ref="B15:B19"/>
    <mergeCell ref="B20:C20"/>
    <mergeCell ref="B22:C22"/>
    <mergeCell ref="B24:C24"/>
    <mergeCell ref="B26:C26"/>
    <mergeCell ref="B28:C28"/>
    <mergeCell ref="B29:B30"/>
    <mergeCell ref="B31:C31"/>
    <mergeCell ref="B32:B33"/>
    <mergeCell ref="B34:C34"/>
    <mergeCell ref="B36:C36"/>
    <mergeCell ref="B37:B39"/>
    <mergeCell ref="B40:C40"/>
    <mergeCell ref="B41:B42"/>
    <mergeCell ref="B43:C43"/>
    <mergeCell ref="B44:B46"/>
    <mergeCell ref="B53:K53"/>
    <mergeCell ref="B48:C48"/>
    <mergeCell ref="B49:C49"/>
    <mergeCell ref="B50:K50"/>
    <mergeCell ref="B51:K51"/>
    <mergeCell ref="B52:K52"/>
  </mergeCells>
  <pageMargins left="0.7" right="0.7" top="0.75" bottom="0.75" header="0.3" footer="0.3"/>
  <pageSetup paperSiz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TráficoVehículos x Región</vt:lpstr>
      <vt:lpstr>IngresoVehículos RegiónAvanzada</vt:lpstr>
      <vt:lpstr>SalidaVehículos RegiónAvanzada</vt:lpstr>
      <vt:lpstr>TráficoCamionesCarga x Región</vt:lpstr>
      <vt:lpstr>IngresoCamionesCarga RegAvanz</vt:lpstr>
      <vt:lpstr>SalidaCamionesCarga RegAvanz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Macarena Rubio Pérez</cp:lastModifiedBy>
  <cp:lastPrinted>2023-04-03T21:41:53Z</cp:lastPrinted>
  <dcterms:created xsi:type="dcterms:W3CDTF">2020-01-17T12:10:01Z</dcterms:created>
  <dcterms:modified xsi:type="dcterms:W3CDTF">2023-04-03T22:00:12Z</dcterms:modified>
</cp:coreProperties>
</file>