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ris\NAS-Aduana\DNA Sotomayor\Departamento Estudios\Estadisticas\INF.COMEX\2020\13. ANUARIO_2020\05. Tablas_Finales\"/>
    </mc:Choice>
  </mc:AlternateContent>
  <bookViews>
    <workbookView xWindow="0" yWindow="0" windowWidth="20460" windowHeight="7755" tabRatio="778"/>
  </bookViews>
  <sheets>
    <sheet name="DestinacionesSalida CantidadDUS" sheetId="1" r:id="rId1"/>
    <sheet name="DestinacionesSalida MontoFOB" sheetId="2" r:id="rId2"/>
    <sheet name="DestinacionesIngresoCantidadDIN" sheetId="3" r:id="rId3"/>
    <sheet name="DestinacionesIngreso MontoCIF" sheetId="4" r:id="rId4"/>
    <sheet name="TráficoTerrestreVehículos " sheetId="5" r:id="rId5"/>
    <sheet name="TráficoTerrestreCamionesCarga" sheetId="6" r:id="rId6"/>
    <sheet name="Aduana Arica" sheetId="7" r:id="rId7"/>
    <sheet name="Aduana Iquique" sheetId="8" r:id="rId8"/>
    <sheet name="Aduana Tocopilla" sheetId="9" r:id="rId9"/>
    <sheet name="Aduana Antofagasta" sheetId="10" r:id="rId10"/>
    <sheet name="Aduana Chañaral" sheetId="11" r:id="rId11"/>
    <sheet name="Aduana Coquimbo" sheetId="12" r:id="rId12"/>
    <sheet name="Aduana Los Andes" sheetId="13" r:id="rId13"/>
    <sheet name="Aduana Valparaíso" sheetId="14" r:id="rId14"/>
    <sheet name="Aduana San Antonio" sheetId="15" r:id="rId15"/>
    <sheet name="Aduana Metropolitana" sheetId="16" r:id="rId16"/>
    <sheet name="Aduana Talcahuano" sheetId="17" r:id="rId17"/>
    <sheet name="Aduana Osorno" sheetId="18" r:id="rId18"/>
    <sheet name="Aduana Puerto Montt" sheetId="19" r:id="rId19"/>
    <sheet name="Aduana Coyhaique" sheetId="20" r:id="rId20"/>
    <sheet name="Aduana Puerto Aysén" sheetId="21" r:id="rId21"/>
    <sheet name="Aduana Punta Arenas" sheetId="22" r:id="rId22"/>
  </sheets>
  <definedNames>
    <definedName name="HTML_CodePage" hidden="1">1252</definedName>
    <definedName name="HTML_Description" hidden="1">""</definedName>
    <definedName name="HTML_Email" hidden="1">""</definedName>
    <definedName name="HTML_Header" hidden="1">"Hoja1"</definedName>
    <definedName name="HTML_LastUpdate" hidden="1">"21/12/98"</definedName>
    <definedName name="HTML_LineAfter" hidden="1">FALSE</definedName>
    <definedName name="HTML_LineBefore" hidden="1">FALSE</definedName>
    <definedName name="HTML_Name" hidden="1">"Aida Guerrero"</definedName>
    <definedName name="HTML_OBDlg2" hidden="1">TRUE</definedName>
    <definedName name="HTML_OBDlg4" hidden="1">TRUE</definedName>
    <definedName name="HTML_OS" hidden="1">0</definedName>
    <definedName name="HTML_PathFile" hidden="1">"D:\balanza mensual\Internet\BALAN1.htm"</definedName>
    <definedName name="HTML_Title" hidden="1">"Balan1"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4" i="22" l="1"/>
  <c r="J74" i="22"/>
  <c r="I74" i="22"/>
  <c r="K73" i="22"/>
  <c r="J73" i="22"/>
  <c r="I73" i="22"/>
  <c r="K63" i="22"/>
  <c r="J63" i="22"/>
  <c r="I63" i="22"/>
  <c r="H63" i="22"/>
  <c r="G63" i="22"/>
  <c r="F63" i="22"/>
  <c r="E63" i="22"/>
  <c r="D63" i="22"/>
  <c r="K56" i="22"/>
  <c r="K64" i="22" s="1"/>
  <c r="J56" i="22"/>
  <c r="I56" i="22"/>
  <c r="I64" i="22" s="1"/>
  <c r="H56" i="22"/>
  <c r="H64" i="22" s="1"/>
  <c r="G56" i="22"/>
  <c r="G64" i="22" s="1"/>
  <c r="F56" i="22"/>
  <c r="F64" i="22" s="1"/>
  <c r="E56" i="22"/>
  <c r="E64" i="22" s="1"/>
  <c r="D56" i="22"/>
  <c r="D64" i="22" s="1"/>
  <c r="K32" i="22"/>
  <c r="K31" i="22"/>
  <c r="J31" i="22"/>
  <c r="K30" i="22"/>
  <c r="J30" i="22"/>
  <c r="K29" i="22"/>
  <c r="J29" i="22"/>
  <c r="K28" i="22"/>
  <c r="J28" i="22"/>
  <c r="K27" i="22"/>
  <c r="J27" i="22"/>
  <c r="K26" i="22"/>
  <c r="J26" i="22"/>
  <c r="K25" i="22"/>
  <c r="J25" i="22"/>
  <c r="K24" i="22"/>
  <c r="J24" i="22"/>
  <c r="K23" i="22"/>
  <c r="J23" i="22"/>
  <c r="K22" i="22"/>
  <c r="J22" i="22"/>
  <c r="J16" i="22"/>
  <c r="J15" i="22"/>
  <c r="I15" i="22"/>
  <c r="J14" i="22"/>
  <c r="I14" i="22"/>
  <c r="J13" i="22"/>
  <c r="I13" i="22"/>
  <c r="J12" i="22"/>
  <c r="I12" i="22"/>
  <c r="J11" i="22"/>
  <c r="I11" i="22"/>
  <c r="J10" i="22"/>
  <c r="I10" i="22"/>
  <c r="J9" i="22"/>
  <c r="I9" i="22"/>
  <c r="J8" i="22"/>
  <c r="I8" i="22"/>
  <c r="J7" i="22"/>
  <c r="I7" i="22"/>
  <c r="J6" i="22"/>
  <c r="I6" i="22"/>
  <c r="K78" i="20"/>
  <c r="J78" i="20"/>
  <c r="I78" i="20"/>
  <c r="K77" i="20"/>
  <c r="J77" i="20"/>
  <c r="I77" i="20"/>
  <c r="K66" i="20"/>
  <c r="J66" i="20"/>
  <c r="I66" i="20"/>
  <c r="H66" i="20"/>
  <c r="G66" i="20"/>
  <c r="F66" i="20"/>
  <c r="E66" i="20"/>
  <c r="D66" i="20"/>
  <c r="K56" i="20"/>
  <c r="K67" i="20" s="1"/>
  <c r="J56" i="20"/>
  <c r="J67" i="20" s="1"/>
  <c r="I56" i="20"/>
  <c r="I67" i="20" s="1"/>
  <c r="H56" i="20"/>
  <c r="H67" i="20" s="1"/>
  <c r="G56" i="20"/>
  <c r="G67" i="20" s="1"/>
  <c r="F56" i="20"/>
  <c r="F67" i="20" s="1"/>
  <c r="E56" i="20"/>
  <c r="E67" i="20" s="1"/>
  <c r="D56" i="20"/>
  <c r="D67" i="20" s="1"/>
  <c r="K28" i="20"/>
  <c r="K27" i="20"/>
  <c r="J27" i="20"/>
  <c r="K26" i="20"/>
  <c r="J26" i="20"/>
  <c r="K25" i="20"/>
  <c r="J25" i="20"/>
  <c r="K24" i="20"/>
  <c r="J24" i="20"/>
  <c r="K23" i="20"/>
  <c r="J23" i="20"/>
  <c r="K22" i="20"/>
  <c r="J22" i="20"/>
  <c r="K21" i="20"/>
  <c r="J21" i="20"/>
  <c r="K20" i="20"/>
  <c r="J20" i="20"/>
  <c r="K19" i="20"/>
  <c r="J19" i="20"/>
  <c r="K18" i="20"/>
  <c r="J18" i="20"/>
  <c r="J12" i="20"/>
  <c r="J11" i="20"/>
  <c r="I11" i="20"/>
  <c r="J10" i="20"/>
  <c r="I10" i="20"/>
  <c r="J9" i="20"/>
  <c r="I9" i="20"/>
  <c r="J8" i="20"/>
  <c r="I8" i="20"/>
  <c r="J7" i="20"/>
  <c r="I7" i="20"/>
  <c r="J6" i="20"/>
  <c r="I6" i="20"/>
  <c r="J64" i="22" l="1"/>
  <c r="H56" i="7"/>
  <c r="G56" i="7"/>
  <c r="F56" i="7"/>
  <c r="E56" i="7"/>
  <c r="D56" i="7"/>
  <c r="H52" i="7"/>
  <c r="G52" i="7"/>
  <c r="F52" i="7"/>
  <c r="E52" i="7"/>
  <c r="D52" i="7"/>
  <c r="D36" i="7"/>
  <c r="E36" i="7" s="1"/>
  <c r="F36" i="7" s="1"/>
  <c r="G36" i="7" s="1"/>
  <c r="F20" i="7"/>
  <c r="G20" i="7" s="1"/>
  <c r="H20" i="7" s="1"/>
  <c r="D57" i="7" l="1"/>
  <c r="H57" i="7"/>
  <c r="E57" i="7"/>
  <c r="F57" i="7"/>
  <c r="G57" i="7"/>
  <c r="O10" i="5" l="1"/>
  <c r="O9" i="5"/>
  <c r="L23" i="2" l="1"/>
  <c r="K23" i="2"/>
</calcChain>
</file>

<file path=xl/sharedStrings.xml><?xml version="1.0" encoding="utf-8"?>
<sst xmlns="http://schemas.openxmlformats.org/spreadsheetml/2006/main" count="1548" uniqueCount="425">
  <si>
    <t>Exportación</t>
  </si>
  <si>
    <t>Salida temporal</t>
  </si>
  <si>
    <t>Arica</t>
  </si>
  <si>
    <t>Iquique</t>
  </si>
  <si>
    <t>Tocopilla</t>
  </si>
  <si>
    <t>Antofagasta</t>
  </si>
  <si>
    <t>Chañaral</t>
  </si>
  <si>
    <t>Coquimbo</t>
  </si>
  <si>
    <t>Los Andes</t>
  </si>
  <si>
    <t>Valparaíso</t>
  </si>
  <si>
    <t>San Antonio</t>
  </si>
  <si>
    <t>Metropolitana</t>
  </si>
  <si>
    <t>Talcahuano</t>
  </si>
  <si>
    <t>Osorno</t>
  </si>
  <si>
    <t>Puerto Montt</t>
  </si>
  <si>
    <t>Coyhaique</t>
  </si>
  <si>
    <t>Puerto Aysén</t>
  </si>
  <si>
    <t>Punta Arenas</t>
  </si>
  <si>
    <t>Aduana</t>
  </si>
  <si>
    <t>Participación Exportación 2020</t>
  </si>
  <si>
    <t>Variación Exportación 2020/2019</t>
  </si>
  <si>
    <t>Reexportación</t>
  </si>
  <si>
    <t>Total</t>
  </si>
  <si>
    <r>
      <rPr>
        <b/>
        <sz val="7"/>
        <rFont val="Calibri Light"/>
        <family val="2"/>
        <scheme val="major"/>
      </rPr>
      <t>Fuente</t>
    </r>
    <r>
      <rPr>
        <sz val="7"/>
        <rFont val="Calibri Light"/>
        <family val="2"/>
        <scheme val="major"/>
      </rPr>
      <t>: Documentos Único de Salida (DUS) a título definitivo ajustadas con sus documentos modificatorios. Servicio Nacional de Aduanas</t>
    </r>
  </si>
  <si>
    <t>Destinaciones de salida por aduana de tramitación 2019-2020</t>
  </si>
  <si>
    <t>En cantidad de documentos único de salida DUS</t>
  </si>
  <si>
    <t xml:space="preserve">Total </t>
  </si>
  <si>
    <t>En millones de US$ FOB</t>
  </si>
  <si>
    <r>
      <rPr>
        <b/>
        <sz val="7"/>
        <color theme="1"/>
        <rFont val="Calibri Light"/>
        <family val="2"/>
        <scheme val="major"/>
      </rPr>
      <t>Nota</t>
    </r>
    <r>
      <rPr>
        <sz val="7"/>
        <color theme="1"/>
        <rFont val="Calibri Light"/>
        <family val="2"/>
        <scheme val="major"/>
      </rPr>
      <t>: El dato 0,0 representa la equivalencia del monto en términos de la unidad de medida "Millones de US$ FOB", pudiendo éste corresponder a un valor distinto de cero si el cálculo se realiza respecto de la unidad de medida "US$ FOB" (dólares)</t>
    </r>
  </si>
  <si>
    <t>Importación</t>
  </si>
  <si>
    <t>Reingreso</t>
  </si>
  <si>
    <t>Participación Importación 2020</t>
  </si>
  <si>
    <t>Variación Importación 2020/2019</t>
  </si>
  <si>
    <r>
      <t>DAPI</t>
    </r>
    <r>
      <rPr>
        <b/>
        <vertAlign val="superscript"/>
        <sz val="8"/>
        <rFont val="Calibri Light"/>
        <family val="2"/>
        <scheme val="major"/>
      </rPr>
      <t>(1)</t>
    </r>
  </si>
  <si>
    <r>
      <t>DAT</t>
    </r>
    <r>
      <rPr>
        <b/>
        <vertAlign val="superscript"/>
        <sz val="8"/>
        <rFont val="Calibri Light"/>
        <family val="2"/>
        <scheme val="major"/>
      </rPr>
      <t>(2)</t>
    </r>
  </si>
  <si>
    <r>
      <t>DATPA</t>
    </r>
    <r>
      <rPr>
        <b/>
        <vertAlign val="superscript"/>
        <sz val="8"/>
        <rFont val="Calibri Light"/>
        <family val="2"/>
        <scheme val="major"/>
      </rPr>
      <t>(3)</t>
    </r>
  </si>
  <si>
    <r>
      <t>Redestinación a ZF</t>
    </r>
    <r>
      <rPr>
        <b/>
        <vertAlign val="superscript"/>
        <sz val="8"/>
        <rFont val="Calibri Light"/>
        <family val="2"/>
        <scheme val="major"/>
      </rPr>
      <t>(4)</t>
    </r>
  </si>
  <si>
    <t>Destinaciones de ingreso por aduana de tramitación 2019-2020</t>
  </si>
  <si>
    <t>En cantidad de declaraciones de ingreso DIN</t>
  </si>
  <si>
    <r>
      <rPr>
        <b/>
        <sz val="7"/>
        <rFont val="Calibri Light"/>
        <family val="2"/>
        <scheme val="major"/>
      </rPr>
      <t>Fuente:</t>
    </r>
    <r>
      <rPr>
        <sz val="7"/>
        <rFont val="Calibri Light"/>
        <family val="2"/>
        <scheme val="major"/>
      </rPr>
      <t xml:space="preserve"> Declaraciones de Ingreso (DIN) a título definitivo ajustadas con sus documento modificatorios.  Servicio Nacional de Aduanas</t>
    </r>
  </si>
  <si>
    <r>
      <t xml:space="preserve">DAPI </t>
    </r>
    <r>
      <rPr>
        <b/>
        <vertAlign val="superscript"/>
        <sz val="8"/>
        <rFont val="Calibri Light"/>
        <family val="2"/>
        <scheme val="major"/>
      </rPr>
      <t>(1)</t>
    </r>
  </si>
  <si>
    <r>
      <t xml:space="preserve">DAT </t>
    </r>
    <r>
      <rPr>
        <b/>
        <vertAlign val="superscript"/>
        <sz val="8"/>
        <rFont val="Calibri Light"/>
        <family val="2"/>
        <scheme val="major"/>
      </rPr>
      <t>(2)</t>
    </r>
  </si>
  <si>
    <r>
      <t xml:space="preserve">DATPA </t>
    </r>
    <r>
      <rPr>
        <b/>
        <vertAlign val="superscript"/>
        <sz val="8"/>
        <rFont val="Calibri Light"/>
        <family val="2"/>
        <scheme val="major"/>
      </rPr>
      <t>(3)</t>
    </r>
  </si>
  <si>
    <r>
      <t xml:space="preserve">Redestinación a ZF </t>
    </r>
    <r>
      <rPr>
        <b/>
        <vertAlign val="superscript"/>
        <sz val="8"/>
        <rFont val="Calibri Light"/>
        <family val="2"/>
        <scheme val="major"/>
      </rPr>
      <t>(4)</t>
    </r>
  </si>
  <si>
    <r>
      <rPr>
        <b/>
        <sz val="7"/>
        <rFont val="Calibri Light"/>
        <family val="2"/>
        <scheme val="major"/>
      </rPr>
      <t>(1)</t>
    </r>
    <r>
      <rPr>
        <vertAlign val="superscript"/>
        <sz val="7"/>
        <rFont val="Calibri Light"/>
        <family val="2"/>
        <scheme val="major"/>
      </rPr>
      <t xml:space="preserve"> </t>
    </r>
    <r>
      <rPr>
        <sz val="7"/>
        <rFont val="Calibri Light"/>
        <family val="2"/>
        <scheme val="major"/>
      </rPr>
      <t>DAPI: Declaración Almacén Particular de Importación</t>
    </r>
  </si>
  <si>
    <r>
      <rPr>
        <b/>
        <sz val="7"/>
        <rFont val="Calibri Light"/>
        <family val="2"/>
        <scheme val="major"/>
      </rPr>
      <t>(2)</t>
    </r>
    <r>
      <rPr>
        <sz val="7"/>
        <rFont val="Calibri Light"/>
        <family val="2"/>
        <scheme val="major"/>
      </rPr>
      <t xml:space="preserve"> DAT: Declaración Admisión Temporal</t>
    </r>
  </si>
  <si>
    <r>
      <rPr>
        <b/>
        <sz val="7"/>
        <rFont val="Calibri Light"/>
        <family val="2"/>
        <scheme val="major"/>
      </rPr>
      <t>(3)</t>
    </r>
    <r>
      <rPr>
        <vertAlign val="superscript"/>
        <sz val="7"/>
        <rFont val="Calibri Light"/>
        <family val="2"/>
        <scheme val="major"/>
      </rPr>
      <t xml:space="preserve"> </t>
    </r>
    <r>
      <rPr>
        <sz val="7"/>
        <rFont val="Calibri Light"/>
        <family val="2"/>
        <scheme val="major"/>
      </rPr>
      <t>DATPA: Declaración Admisión Temporal para Perfeccionamiento Activo</t>
    </r>
  </si>
  <si>
    <r>
      <rPr>
        <b/>
        <sz val="7"/>
        <rFont val="Calibri Light"/>
        <family val="2"/>
        <scheme val="major"/>
      </rPr>
      <t>(4)</t>
    </r>
    <r>
      <rPr>
        <vertAlign val="superscript"/>
        <sz val="7"/>
        <rFont val="Calibri Light"/>
        <family val="2"/>
        <scheme val="major"/>
      </rPr>
      <t xml:space="preserve"> </t>
    </r>
    <r>
      <rPr>
        <sz val="7"/>
        <rFont val="Calibri Light"/>
        <family val="2"/>
        <scheme val="major"/>
      </rPr>
      <t>ZF: Zona Franca</t>
    </r>
  </si>
  <si>
    <t>En millones de US$ CIF</t>
  </si>
  <si>
    <r>
      <rPr>
        <b/>
        <sz val="7"/>
        <color theme="1"/>
        <rFont val="Calibri Light"/>
        <family val="2"/>
        <scheme val="major"/>
      </rPr>
      <t>Nota</t>
    </r>
    <r>
      <rPr>
        <sz val="7"/>
        <color theme="1"/>
        <rFont val="Calibri Light"/>
        <family val="2"/>
        <scheme val="major"/>
      </rPr>
      <t>: El dato 0,0 representa la equivalencia del monto en términos de la unidad de medida "Millones de US$ CIF", pudiendo éste corresponder a un valor distinto de cero si el cálculo se realiza respecto de la unidad de medida "US$ CIF" (dólares)</t>
    </r>
  </si>
  <si>
    <t>Variación Vehículos Totales 2020/2019</t>
  </si>
  <si>
    <t>Participación Vehículos Totales 2020</t>
  </si>
  <si>
    <t>Ingreso y salida de vehículos</t>
  </si>
  <si>
    <t>Tráfico terrestre nacional de vehículos por aduana 2019-2020</t>
  </si>
  <si>
    <t>Participación Camiones 2020</t>
  </si>
  <si>
    <t>Variación Camiones 2020/2019</t>
  </si>
  <si>
    <t>Participación Carga 2020</t>
  </si>
  <si>
    <t>Variación Carga 2020/2019</t>
  </si>
  <si>
    <t>Camiones</t>
  </si>
  <si>
    <t>Carga (T)</t>
  </si>
  <si>
    <t>-</t>
  </si>
  <si>
    <t>Ingreso y salida de camiones y carga</t>
  </si>
  <si>
    <t>Vehículos 2019</t>
  </si>
  <si>
    <t>Vehículos 2020</t>
  </si>
  <si>
    <r>
      <t xml:space="preserve">Automóviles </t>
    </r>
    <r>
      <rPr>
        <b/>
        <vertAlign val="superscript"/>
        <sz val="8"/>
        <rFont val="Calibri Light"/>
        <family val="2"/>
        <scheme val="major"/>
      </rPr>
      <t>(1)</t>
    </r>
  </si>
  <si>
    <r>
      <t xml:space="preserve">Buses </t>
    </r>
    <r>
      <rPr>
        <b/>
        <vertAlign val="superscript"/>
        <sz val="8"/>
        <rFont val="Calibri Light"/>
        <family val="2"/>
        <scheme val="major"/>
      </rPr>
      <t>(2)</t>
    </r>
  </si>
  <si>
    <r>
      <rPr>
        <b/>
        <sz val="7"/>
        <rFont val="Calibri Light"/>
        <family val="2"/>
        <scheme val="major"/>
      </rPr>
      <t>Fuente</t>
    </r>
    <r>
      <rPr>
        <sz val="7"/>
        <rFont val="Calibri Light"/>
        <family val="2"/>
        <scheme val="major"/>
      </rPr>
      <t>: Sistema de Vehículos, Servicio Nacional de Aduanas</t>
    </r>
  </si>
  <si>
    <r>
      <t>(1)</t>
    </r>
    <r>
      <rPr>
        <sz val="7"/>
        <color theme="1"/>
        <rFont val="Calibri Light"/>
        <family val="2"/>
      </rPr>
      <t xml:space="preserve"> La categoría de automóviles corresponde a aquellos vehículos particulares tales como autos, jeep y demás vehículos livianos para el transporte de personas</t>
    </r>
  </si>
  <si>
    <r>
      <t xml:space="preserve">(2) </t>
    </r>
    <r>
      <rPr>
        <sz val="7"/>
        <color theme="1"/>
        <rFont val="Calibri Light"/>
        <family val="2"/>
      </rPr>
      <t>Buses o vehículos de pasajeros</t>
    </r>
  </si>
  <si>
    <t>Variación Automóviles 2020/2019</t>
  </si>
  <si>
    <t>Variación Buses 2020/2019</t>
  </si>
  <si>
    <t>Total Tráfico Terrestre</t>
  </si>
  <si>
    <t>Tráfico Terrestre nacional de camiones y carga por aduana 2019-2020</t>
  </si>
  <si>
    <r>
      <rPr>
        <b/>
        <sz val="7"/>
        <rFont val="Calibri Light"/>
        <family val="2"/>
        <scheme val="major"/>
      </rPr>
      <t>Fuente</t>
    </r>
    <r>
      <rPr>
        <sz val="7"/>
        <rFont val="Calibri Light"/>
        <family val="2"/>
        <scheme val="major"/>
      </rPr>
      <t>: Sistema de Registro de Operaciones de Transporte Terrestre (SIROTE) y Síntesis Mensual de Tráfico Terrestre. Servicio Nacional de Aduanas</t>
    </r>
  </si>
  <si>
    <r>
      <rPr>
        <b/>
        <sz val="7"/>
        <rFont val="Calibri Light"/>
        <family val="2"/>
        <scheme val="major"/>
      </rPr>
      <t>(T)</t>
    </r>
    <r>
      <rPr>
        <sz val="7"/>
        <rFont val="Calibri Light"/>
        <family val="2"/>
        <scheme val="major"/>
      </rPr>
      <t xml:space="preserve"> Toneladas</t>
    </r>
  </si>
  <si>
    <t>Dirección Regional Aduana de Arica</t>
  </si>
  <si>
    <t>Cantidad de documentos tramitados</t>
  </si>
  <si>
    <t>Tipo de Operación</t>
  </si>
  <si>
    <t>Participación 2020</t>
  </si>
  <si>
    <t>Almacén particular de Importación</t>
  </si>
  <si>
    <t>Admisión temporal</t>
  </si>
  <si>
    <t xml:space="preserve">Tipo de Operación </t>
  </si>
  <si>
    <t>Glosa Arancelaria</t>
  </si>
  <si>
    <t>Variación 2020/2019</t>
  </si>
  <si>
    <t>28100020</t>
  </si>
  <si>
    <t>74031100</t>
  </si>
  <si>
    <t>Cátodos y secciones de cátodo, de cobre refinado</t>
  </si>
  <si>
    <t>27101940</t>
  </si>
  <si>
    <t>Resto</t>
  </si>
  <si>
    <t>85013400</t>
  </si>
  <si>
    <t>08044019</t>
  </si>
  <si>
    <t>23040020</t>
  </si>
  <si>
    <t xml:space="preserve">Derecho Advalorem </t>
  </si>
  <si>
    <t>Impuesto al tabaco, cigarros y cigarrillos</t>
  </si>
  <si>
    <t xml:space="preserve">Otros </t>
  </si>
  <si>
    <t>Avanzada</t>
  </si>
  <si>
    <t>Ingreso</t>
  </si>
  <si>
    <t>Visviri</t>
  </si>
  <si>
    <t>Concordia (Chacalluta)</t>
  </si>
  <si>
    <t>Chungará</t>
  </si>
  <si>
    <t>Salida</t>
  </si>
  <si>
    <t>Variación Ingreso 2020/2019</t>
  </si>
  <si>
    <t>Variación Salida 2020/2019</t>
  </si>
  <si>
    <t>Variación Total 2020/2019</t>
  </si>
  <si>
    <t>Monto Operaciones (Miles de US$ CIF)</t>
  </si>
  <si>
    <t>Tipo de Documento</t>
  </si>
  <si>
    <t>Total DUS</t>
  </si>
  <si>
    <t>Total DIN</t>
  </si>
  <si>
    <r>
      <rPr>
        <b/>
        <sz val="7"/>
        <rFont val="Calibri Light"/>
        <family val="2"/>
        <scheme val="major"/>
      </rPr>
      <t>Fuente</t>
    </r>
    <r>
      <rPr>
        <sz val="7"/>
        <rFont val="Calibri Light"/>
        <family val="2"/>
        <scheme val="major"/>
      </rPr>
      <t>: Declaraciones de Ingreso (DIN) y Documentos Únicos de Salida (DUS), Servicio Nacional de Aduanas</t>
    </r>
  </si>
  <si>
    <t>Admisión Temporal para Perfeccionamiento Activo</t>
  </si>
  <si>
    <t>Total Documentos tramitados Aduana de Arica</t>
  </si>
  <si>
    <t>Código Arancelario</t>
  </si>
  <si>
    <t>Total Exportaciones</t>
  </si>
  <si>
    <t>Total Importaciones</t>
  </si>
  <si>
    <t>Total Intercambio Comercial Aduana de Arica</t>
  </si>
  <si>
    <r>
      <t xml:space="preserve">Documento Único de Salida </t>
    </r>
    <r>
      <rPr>
        <sz val="8"/>
        <rFont val="Calibri Light"/>
        <family val="2"/>
        <scheme val="major"/>
      </rPr>
      <t>(DUS)</t>
    </r>
  </si>
  <si>
    <r>
      <t xml:space="preserve">Declaración de Ingreso </t>
    </r>
    <r>
      <rPr>
        <sz val="8"/>
        <rFont val="Calibri Light"/>
        <family val="2"/>
        <scheme val="major"/>
      </rPr>
      <t>(DIN)</t>
    </r>
  </si>
  <si>
    <r>
      <rPr>
        <b/>
        <sz val="8"/>
        <rFont val="Calibri Light"/>
        <family val="2"/>
        <scheme val="major"/>
      </rPr>
      <t>Exportación</t>
    </r>
    <r>
      <rPr>
        <sz val="8"/>
        <rFont val="Calibri Light"/>
        <family val="2"/>
        <scheme val="major"/>
      </rPr>
      <t xml:space="preserve"> (Millones de US$ FOB)</t>
    </r>
  </si>
  <si>
    <r>
      <rPr>
        <b/>
        <sz val="8"/>
        <rFont val="Calibri Light"/>
        <family val="2"/>
        <scheme val="major"/>
      </rPr>
      <t>Importación</t>
    </r>
    <r>
      <rPr>
        <sz val="8"/>
        <rFont val="Calibri Light"/>
        <family val="2"/>
        <scheme val="major"/>
      </rPr>
      <t xml:space="preserve"> (Millones de US$ CIF)</t>
    </r>
  </si>
  <si>
    <r>
      <rPr>
        <b/>
        <sz val="7"/>
        <rFont val="Calibri Light"/>
        <family val="2"/>
        <scheme val="major"/>
      </rPr>
      <t>Fuente</t>
    </r>
    <r>
      <rPr>
        <sz val="7"/>
        <rFont val="Calibri Light"/>
        <family val="2"/>
        <scheme val="major"/>
      </rPr>
      <t>: Declaraciones de Ingreso (DIN) y Documentos Únicos de Salida (DUS); Importaciones y Exportaciones a título definitivo ajustadas con sus documentos modificatorios. Servicio Nacional de Aduanas</t>
    </r>
  </si>
  <si>
    <t>Ácidos bóricos</t>
  </si>
  <si>
    <t>Aceites combustibles destilados (gasoil, diésel oil)</t>
  </si>
  <si>
    <t>Los demás motores de potencia superior a 375 kW</t>
  </si>
  <si>
    <t xml:space="preserve">Las demás paltas (aguacates), variedad Hass, frescas o secas </t>
  </si>
  <si>
    <t>Harinas de tortas de soya</t>
  </si>
  <si>
    <t>Total Gravámenes Aduana de Arica</t>
  </si>
  <si>
    <t>Tipo de Gravamen</t>
  </si>
  <si>
    <t>Impuesto a las ventas y servicios (IVA)</t>
  </si>
  <si>
    <t>Impuesto y derecho a los combustibles derivados del petróleo</t>
  </si>
  <si>
    <r>
      <rPr>
        <b/>
        <sz val="7"/>
        <rFont val="Calibri Light"/>
        <family val="2"/>
        <scheme val="major"/>
      </rPr>
      <t>Fuente</t>
    </r>
    <r>
      <rPr>
        <sz val="7"/>
        <rFont val="Calibri Light"/>
        <family val="2"/>
        <scheme val="major"/>
      </rPr>
      <t>: Declaraciones de Ingreso (DIN); Importaciones a título definitivo ajustadas con sus documentos modificatorios. Servicio Nacional de Aduanas</t>
    </r>
  </si>
  <si>
    <t>Total Tráfico de Ingreso</t>
  </si>
  <si>
    <t>Total Tráfico de Salida</t>
  </si>
  <si>
    <t>Total Tráfico Terrestre Aduana de Arica</t>
  </si>
  <si>
    <r>
      <rPr>
        <b/>
        <sz val="10"/>
        <rFont val="Calibri Light"/>
        <family val="2"/>
        <scheme val="major"/>
      </rPr>
      <t>Tráfico Terrestre</t>
    </r>
    <r>
      <rPr>
        <sz val="10"/>
        <rFont val="Calibri Light"/>
        <family val="2"/>
        <scheme val="major"/>
      </rPr>
      <t xml:space="preserve"> (Cantidad de vehículos y Toneladas)</t>
    </r>
  </si>
  <si>
    <r>
      <t>Automóviles</t>
    </r>
    <r>
      <rPr>
        <b/>
        <vertAlign val="superscript"/>
        <sz val="8"/>
        <rFont val="Calibri Light"/>
        <family val="2"/>
        <scheme val="major"/>
      </rPr>
      <t>(1)</t>
    </r>
  </si>
  <si>
    <r>
      <t>Buses</t>
    </r>
    <r>
      <rPr>
        <b/>
        <vertAlign val="superscript"/>
        <sz val="8"/>
        <rFont val="Calibri Light"/>
        <family val="2"/>
        <scheme val="major"/>
      </rPr>
      <t>(2)</t>
    </r>
  </si>
  <si>
    <t>Datos Comercio Exterior</t>
  </si>
  <si>
    <t>Documentos Tramitados (Cantidad)</t>
  </si>
  <si>
    <r>
      <t>Zona Franca de Extensión Arica</t>
    </r>
    <r>
      <rPr>
        <b/>
        <vertAlign val="superscript"/>
        <sz val="10"/>
        <rFont val="Calibri Light"/>
        <family val="2"/>
        <scheme val="major"/>
      </rPr>
      <t>(1)</t>
    </r>
  </si>
  <si>
    <t>Principales códigos arancelarios</t>
  </si>
  <si>
    <r>
      <t xml:space="preserve">Principales gravámenes </t>
    </r>
    <r>
      <rPr>
        <sz val="10"/>
        <rFont val="Calibri Light"/>
        <family val="2"/>
        <scheme val="major"/>
      </rPr>
      <t>(Millones de US$)</t>
    </r>
  </si>
  <si>
    <r>
      <rPr>
        <b/>
        <sz val="7"/>
        <rFont val="Calibri Light"/>
        <family val="2"/>
        <scheme val="major"/>
      </rPr>
      <t xml:space="preserve">(T) </t>
    </r>
    <r>
      <rPr>
        <sz val="7"/>
        <rFont val="Calibri Light"/>
        <family val="2"/>
        <scheme val="major"/>
      </rPr>
      <t>Toneladas</t>
    </r>
  </si>
  <si>
    <r>
      <t>Fuente:</t>
    </r>
    <r>
      <rPr>
        <sz val="7"/>
        <rFont val="Calibri Light"/>
        <family val="2"/>
        <scheme val="major"/>
      </rPr>
      <t xml:space="preserve"> ZOFRI. Las cifras son provisorias, ya que pueden ser modificadas después de su publicación</t>
    </r>
  </si>
  <si>
    <r>
      <rPr>
        <b/>
        <sz val="7"/>
        <rFont val="Calibri Light"/>
        <family val="2"/>
        <scheme val="major"/>
      </rPr>
      <t xml:space="preserve">(1) </t>
    </r>
    <r>
      <rPr>
        <sz val="7"/>
        <rFont val="Calibri Light"/>
        <family val="2"/>
        <scheme val="major"/>
      </rPr>
      <t>Arica además de ser Zona Franca de Extensión es  Zona Franca Industrial</t>
    </r>
  </si>
  <si>
    <r>
      <rPr>
        <b/>
        <sz val="7"/>
        <rFont val="Calibri Light"/>
        <family val="2"/>
        <scheme val="major"/>
      </rPr>
      <t>Fuente:</t>
    </r>
    <r>
      <rPr>
        <sz val="7"/>
        <rFont val="Calibri Light"/>
        <family val="2"/>
        <scheme val="major"/>
      </rPr>
      <t xml:space="preserve"> Sistema de Vehículos y Sistema de Registro de Operaciones de Transporte Terrestre (SIROTE). Servicio Nacional de Aduanas</t>
    </r>
  </si>
  <si>
    <t>Dirección Regional Aduana de Iquique</t>
  </si>
  <si>
    <t>Almacén Particular de Importación</t>
  </si>
  <si>
    <t>Admisión Temporal</t>
  </si>
  <si>
    <t>26030000</t>
  </si>
  <si>
    <t>25010020</t>
  </si>
  <si>
    <t>87041090</t>
  </si>
  <si>
    <t>87051090</t>
  </si>
  <si>
    <t>Colchane</t>
  </si>
  <si>
    <t>Zona Franca Iquique</t>
  </si>
  <si>
    <t>Total Documentos tramitados Aduana de Iquique</t>
  </si>
  <si>
    <r>
      <rPr>
        <b/>
        <sz val="8"/>
        <rFont val="Calibri Light"/>
        <family val="2"/>
        <scheme val="major"/>
      </rPr>
      <t xml:space="preserve">Documento Único de Salida </t>
    </r>
    <r>
      <rPr>
        <sz val="8"/>
        <rFont val="Calibri Light"/>
        <family val="2"/>
        <scheme val="major"/>
      </rPr>
      <t>(DUS)</t>
    </r>
  </si>
  <si>
    <r>
      <rPr>
        <b/>
        <sz val="8"/>
        <rFont val="Calibri Light"/>
        <family val="2"/>
        <scheme val="major"/>
      </rPr>
      <t xml:space="preserve">Declaración de Ingreso </t>
    </r>
    <r>
      <rPr>
        <sz val="8"/>
        <rFont val="Calibri Light"/>
        <family val="2"/>
        <scheme val="major"/>
      </rPr>
      <t>(DIN)</t>
    </r>
  </si>
  <si>
    <r>
      <t xml:space="preserve">Código Arancelario </t>
    </r>
    <r>
      <rPr>
        <b/>
        <vertAlign val="superscript"/>
        <sz val="8"/>
        <rFont val="Calibri Light"/>
        <family val="2"/>
        <scheme val="major"/>
      </rPr>
      <t>(1)</t>
    </r>
  </si>
  <si>
    <t>Total Intercambio Comercial Aduana de Iquique</t>
  </si>
  <si>
    <r>
      <rPr>
        <b/>
        <sz val="7"/>
        <rFont val="Calibri Light"/>
        <family val="2"/>
        <scheme val="major"/>
      </rPr>
      <t>(1)</t>
    </r>
    <r>
      <rPr>
        <b/>
        <vertAlign val="superscript"/>
        <sz val="7"/>
        <rFont val="Calibri Light"/>
        <family val="2"/>
        <scheme val="major"/>
      </rPr>
      <t xml:space="preserve"> </t>
    </r>
    <r>
      <rPr>
        <sz val="7"/>
        <rFont val="Calibri Light"/>
        <family val="2"/>
        <scheme val="major"/>
      </rPr>
      <t>Para facilitar la comparación anual de las cifras; y dado el cambio de Arancel ocurrido durante el año 2017, los códigos arancelarios que se presentan se ajustaron al Arancel 2012</t>
    </r>
  </si>
  <si>
    <t>Minerales de cobre y sus concentrados</t>
  </si>
  <si>
    <t>Los demás camiones grúa</t>
  </si>
  <si>
    <t>Sal gema, sal de salinas, sal marina</t>
  </si>
  <si>
    <t>Neumáticos nuevos de caucho, de los tipos utilizados en volquetes automotores y en otros</t>
  </si>
  <si>
    <r>
      <t xml:space="preserve">40116910 </t>
    </r>
    <r>
      <rPr>
        <vertAlign val="superscript"/>
        <sz val="8"/>
        <rFont val="Calibri Light"/>
        <family val="2"/>
        <scheme val="major"/>
      </rPr>
      <t>(2)</t>
    </r>
  </si>
  <si>
    <t>Los demás volquetes automotores concebidos para utilizarlos fuera de la red de carreteras</t>
  </si>
  <si>
    <t>Total Gravámenes Aduana de Iquique</t>
  </si>
  <si>
    <t>Total Tráfico Terrestre Aduana de Iquique</t>
  </si>
  <si>
    <r>
      <t xml:space="preserve">Tráfico Terrestre </t>
    </r>
    <r>
      <rPr>
        <sz val="10"/>
        <rFont val="Calibri Light"/>
        <family val="2"/>
        <scheme val="major"/>
      </rPr>
      <t>(Cantidad de vehículos y Toneladas)</t>
    </r>
  </si>
  <si>
    <r>
      <rPr>
        <b/>
        <sz val="7"/>
        <rFont val="Calibri Light"/>
        <family val="2"/>
        <scheme val="major"/>
      </rPr>
      <t xml:space="preserve">(2) </t>
    </r>
    <r>
      <rPr>
        <sz val="7"/>
        <rFont val="Calibri Light"/>
        <family val="2"/>
        <scheme val="major"/>
      </rPr>
      <t>Código S.A. perteneciente al Arancel 2012, cuya correlación con el Arancel 2017 corresponde al código S.A. 40118010</t>
    </r>
  </si>
  <si>
    <t>Administración Aduana de Tocopilla</t>
  </si>
  <si>
    <t>28342100</t>
  </si>
  <si>
    <t xml:space="preserve">Nitritos de potasio </t>
  </si>
  <si>
    <t>31059020</t>
  </si>
  <si>
    <t>31042000</t>
  </si>
  <si>
    <t>27011220</t>
  </si>
  <si>
    <t>Hulla bituminosa para uso térmico</t>
  </si>
  <si>
    <t>28151200</t>
  </si>
  <si>
    <t>Hidróxido de sodio (sosa o soda cáustica) en disolución acuosa (lejía de sosa o soda cáustica)</t>
  </si>
  <si>
    <t>Total Documentos tramitados Aduana de Tocopilla</t>
  </si>
  <si>
    <r>
      <rPr>
        <b/>
        <sz val="8"/>
        <rFont val="Calibri Light"/>
        <family val="2"/>
        <scheme val="major"/>
      </rPr>
      <t>Declaración de Ingreso</t>
    </r>
    <r>
      <rPr>
        <sz val="8"/>
        <rFont val="Calibri Light"/>
        <family val="2"/>
        <scheme val="major"/>
      </rPr>
      <t xml:space="preserve"> (DIN)</t>
    </r>
  </si>
  <si>
    <r>
      <rPr>
        <b/>
        <sz val="8"/>
        <rFont val="Calibri Light"/>
        <family val="2"/>
        <scheme val="major"/>
      </rPr>
      <t>Documento Único de Salida</t>
    </r>
    <r>
      <rPr>
        <sz val="8"/>
        <rFont val="Calibri Light"/>
        <family val="2"/>
        <scheme val="major"/>
      </rPr>
      <t xml:space="preserve"> (DUS)</t>
    </r>
  </si>
  <si>
    <r>
      <rPr>
        <b/>
        <sz val="8"/>
        <rFont val="Calibri Light"/>
        <family val="2"/>
        <scheme val="major"/>
      </rPr>
      <t>Importació</t>
    </r>
    <r>
      <rPr>
        <sz val="8"/>
        <rFont val="Calibri Light"/>
        <family val="2"/>
        <scheme val="major"/>
      </rPr>
      <t>n (Millones de US$ CIF)</t>
    </r>
  </si>
  <si>
    <t>Total Intercambio Comercial Aduana de Tocopilla</t>
  </si>
  <si>
    <t>Abonos minerales o químicos con nitrógeno, potasio y azufre (NKS)</t>
  </si>
  <si>
    <t>Cloruro de potasio</t>
  </si>
  <si>
    <t>Las demás partes destinadas a las máquinas y aparatos de las partidas 84.25 a 84.30</t>
  </si>
  <si>
    <r>
      <rPr>
        <b/>
        <sz val="7"/>
        <rFont val="Calibri Light"/>
        <family val="2"/>
        <scheme val="major"/>
      </rPr>
      <t xml:space="preserve">(2) </t>
    </r>
    <r>
      <rPr>
        <sz val="7"/>
        <rFont val="Calibri Light"/>
        <family val="2"/>
        <scheme val="major"/>
      </rPr>
      <t>Código S.A. perteneciente al Arancel 2012, cuya correlación con el Arancel 2017 corresponde al código S.A. 84313990 y 9620000</t>
    </r>
  </si>
  <si>
    <r>
      <t xml:space="preserve">84313990 </t>
    </r>
    <r>
      <rPr>
        <vertAlign val="superscript"/>
        <sz val="8"/>
        <rFont val="Calibri Light"/>
        <family val="2"/>
        <scheme val="major"/>
      </rPr>
      <t>(2)</t>
    </r>
  </si>
  <si>
    <r>
      <rPr>
        <b/>
        <sz val="7"/>
        <color theme="1"/>
        <rFont val="Calibri Light"/>
        <family val="2"/>
        <scheme val="major"/>
      </rPr>
      <t>Nota</t>
    </r>
    <r>
      <rPr>
        <sz val="7"/>
        <color theme="1"/>
        <rFont val="Calibri Light"/>
        <family val="2"/>
        <scheme val="major"/>
      </rPr>
      <t>: El dato 0,0 representa la equivalencia del monto en términos de la unidad de medida "Millones de US$", pudiendo éste corresponder a un valor distinto de cero si el cálculo se realiza respecto de la unidad de medida "US$" (dólares)</t>
    </r>
  </si>
  <si>
    <t>Total Gravámenes Aduana de Tocopilla</t>
  </si>
  <si>
    <r>
      <rPr>
        <b/>
        <sz val="7"/>
        <color theme="1"/>
        <rFont val="Calibri Light"/>
        <family val="2"/>
        <scheme val="major"/>
      </rPr>
      <t>Nota</t>
    </r>
    <r>
      <rPr>
        <sz val="7"/>
        <color theme="1"/>
        <rFont val="Calibri Light"/>
        <family val="2"/>
        <scheme val="major"/>
      </rPr>
      <t>: El dato 0,0 representa la equivalencia del monto recaudado en términos de la unidad de medida "Millones de US$", pudiendo éste corresponder a un valor distinto de cero si el cálculo se realiza respecto de la unidad de medida "US$" (dólares)</t>
    </r>
  </si>
  <si>
    <t>Dirección Regional Aduana de Antofagasta</t>
  </si>
  <si>
    <t>Cobre para el afino</t>
  </si>
  <si>
    <t>85023100</t>
  </si>
  <si>
    <t>Ollagüe</t>
  </si>
  <si>
    <t>San Pedro de Atacama</t>
  </si>
  <si>
    <t>Hito Cajón</t>
  </si>
  <si>
    <t>Jama</t>
  </si>
  <si>
    <t>Sico</t>
  </si>
  <si>
    <t>Administración Aduana de Chañaral</t>
  </si>
  <si>
    <t>26011110</t>
  </si>
  <si>
    <t>Minerales de hierro y sus concentrados, finos sin aglomerar</t>
  </si>
  <si>
    <t>San Francisco</t>
  </si>
  <si>
    <t>Pircas Negras</t>
  </si>
  <si>
    <t>Dirección Regional Aduana de Coquimbo</t>
  </si>
  <si>
    <t>08061099</t>
  </si>
  <si>
    <t>84742000</t>
  </si>
  <si>
    <t>73053100</t>
  </si>
  <si>
    <t xml:space="preserve">Agua Negra </t>
  </si>
  <si>
    <r>
      <t xml:space="preserve">Principales Gravámenes </t>
    </r>
    <r>
      <rPr>
        <sz val="10"/>
        <rFont val="Calibri Light"/>
        <family val="2"/>
        <scheme val="major"/>
      </rPr>
      <t>(Millones de US$)</t>
    </r>
  </si>
  <si>
    <t>Total Documentos tramitados Aduana de Antofagasta</t>
  </si>
  <si>
    <r>
      <rPr>
        <b/>
        <sz val="7"/>
        <rFont val="Calibri Light"/>
        <family val="2"/>
        <scheme val="major"/>
      </rPr>
      <t>(1)</t>
    </r>
    <r>
      <rPr>
        <sz val="7"/>
        <rFont val="Calibri Light"/>
        <family val="2"/>
        <scheme val="major"/>
      </rPr>
      <t xml:space="preserve"> Para facilitar la comparación anual de las cifras, y dado el cambio de Arancel ocurrido durante el año 2017, los códigos arancelarios que se presentan se ajustaron al Arancel 2012</t>
    </r>
  </si>
  <si>
    <r>
      <rPr>
        <b/>
        <sz val="7"/>
        <rFont val="Calibri Light"/>
        <family val="2"/>
        <scheme val="major"/>
      </rPr>
      <t>(2)</t>
    </r>
    <r>
      <rPr>
        <sz val="7"/>
        <rFont val="Calibri Light"/>
        <family val="2"/>
        <scheme val="major"/>
      </rPr>
      <t xml:space="preserve"> Código S.A. perteneciente al Arancel 2012, cuya correlación con el Arancel 2017 corresponde a al código S.A. 74020011, 74020012, 74020013 y 74020019</t>
    </r>
  </si>
  <si>
    <r>
      <t>74020010</t>
    </r>
    <r>
      <rPr>
        <vertAlign val="superscript"/>
        <sz val="8"/>
        <rFont val="Calibri Light"/>
        <family val="2"/>
        <scheme val="major"/>
      </rPr>
      <t>(2)</t>
    </r>
  </si>
  <si>
    <t>Los demás grupos electrógenos de energía eólica</t>
  </si>
  <si>
    <t>Total Intercambio Comercial Aduana de Antofagasta</t>
  </si>
  <si>
    <t>Total Gravámenes Aduana de Antofagasta</t>
  </si>
  <si>
    <t>Total Tráfico Terrestre Aduana de Antofagasta</t>
  </si>
  <si>
    <t>Total Documentos tramitados Aduana de Chañaral</t>
  </si>
  <si>
    <t>Total Intercambio Comercial Aduana de Chañaral</t>
  </si>
  <si>
    <t xml:space="preserve">Código Arancelario </t>
  </si>
  <si>
    <t>Total Gravámenes Aduana de Chañaral</t>
  </si>
  <si>
    <t>Total Tráfico Terrestre Aduana de Chañaral</t>
  </si>
  <si>
    <t>Total Documentos tramitados Aduana de Coquimbo</t>
  </si>
  <si>
    <t>Total Intercambio Comercial Aduana de Coquimbo</t>
  </si>
  <si>
    <t>Total Gravámenes Aduana de Coquimbo</t>
  </si>
  <si>
    <t>Total Tráfico Terrestre Aduana de Coquimbo</t>
  </si>
  <si>
    <t>Las demás variedad de uva fresca, no orgánica</t>
  </si>
  <si>
    <t>Máquinas y aparatos de quebrantar, triturar o pulverizar</t>
  </si>
  <si>
    <t>Los demás tubos soldados longitudinalmente</t>
  </si>
  <si>
    <t>Administración Aduana de Los Andes</t>
  </si>
  <si>
    <t>74081110</t>
  </si>
  <si>
    <t>87084030</t>
  </si>
  <si>
    <t>Cajas de cambio y sus partes, para vehículos de la partida 87.03</t>
  </si>
  <si>
    <t>22042168</t>
  </si>
  <si>
    <t>87021091</t>
  </si>
  <si>
    <t>87042121</t>
  </si>
  <si>
    <t>Cristo Redentor (Libertadores)</t>
  </si>
  <si>
    <t>Dirección Regional Aduana de Valparaíso</t>
  </si>
  <si>
    <t>08092919</t>
  </si>
  <si>
    <t>27111100</t>
  </si>
  <si>
    <t>27111200</t>
  </si>
  <si>
    <t>Administración Aduana de San Antonio</t>
  </si>
  <si>
    <t>Automóviles de turismo de cilindrada superior a 1.500 cm³ pero inferior o igual a 3.000 cm³</t>
  </si>
  <si>
    <t>10059020</t>
  </si>
  <si>
    <t xml:space="preserve">Maíz  para consumo </t>
  </si>
  <si>
    <t>Dirección Regional Aduana Metropolitana</t>
  </si>
  <si>
    <t>03044120</t>
  </si>
  <si>
    <t>00259900</t>
  </si>
  <si>
    <t>Los demás servicios considerados exportación</t>
  </si>
  <si>
    <t xml:space="preserve"> Las demás formas de oro en bruto, para uso no monetario</t>
  </si>
  <si>
    <t>85171200</t>
  </si>
  <si>
    <t>Los demás medicamentos para uso humano</t>
  </si>
  <si>
    <t>Total Documentos tramitados Aduana de Los Andes</t>
  </si>
  <si>
    <t>Total Intercambio Comercial Aduana de Los Andes</t>
  </si>
  <si>
    <t>Alambre de cobre refinado, de sección transversal entre 6 mm y 9,5mm</t>
  </si>
  <si>
    <t xml:space="preserve">Mezclas de vino tinto con denominación de origen en recipientes con capacidad inferior o igual a 2 lts </t>
  </si>
  <si>
    <r>
      <t xml:space="preserve">02013000 </t>
    </r>
    <r>
      <rPr>
        <vertAlign val="superscript"/>
        <sz val="8"/>
        <rFont val="Calibri Light"/>
        <family val="2"/>
        <scheme val="major"/>
      </rPr>
      <t>(2)</t>
    </r>
  </si>
  <si>
    <t xml:space="preserve">Carne bovina deshuesada fresca o refrigerada </t>
  </si>
  <si>
    <t>Los demás vehículos automóviles con motor de pistón de cilindrada superior a 2.500 cm³…</t>
  </si>
  <si>
    <t>Camionetas con capacidad de carga útil superior a 500 kilos pero inferior o igual a 2.000 kilos</t>
  </si>
  <si>
    <r>
      <rPr>
        <b/>
        <sz val="7"/>
        <rFont val="Calibri Light"/>
        <family val="2"/>
        <scheme val="major"/>
      </rPr>
      <t>(2)</t>
    </r>
    <r>
      <rPr>
        <sz val="7"/>
        <rFont val="Calibri Light"/>
        <family val="2"/>
        <scheme val="major"/>
      </rPr>
      <t xml:space="preserve"> Código S.A. perteneciente al Arancel 2012, cuya correlación con el Arancel 2017 corresponde a los códigos S.A. 02013010, 02013020, 02013030, 02013040, 02013050 y 02013090</t>
    </r>
  </si>
  <si>
    <r>
      <rPr>
        <b/>
        <sz val="7"/>
        <rFont val="Calibri Light"/>
        <family val="2"/>
        <scheme val="major"/>
      </rPr>
      <t>Nota:</t>
    </r>
    <r>
      <rPr>
        <sz val="7"/>
        <rFont val="Calibri Light"/>
        <family val="2"/>
        <scheme val="major"/>
      </rPr>
      <t xml:space="preserve"> Existen glosas arancelarias que debido a su extensión han sido acortadas. En el Arancel Aduanero 2012 es posible encontrar la descripción completa asociada a cada producto</t>
    </r>
  </si>
  <si>
    <t>Total Gravámenes Aduana de Los Andes</t>
  </si>
  <si>
    <t>Total Tráfico Terrestre Aduana de Los Andes</t>
  </si>
  <si>
    <t>Total Gravámenes Aduana de Valparaíso</t>
  </si>
  <si>
    <t>Las demás cerezas dulces frescas , no orgánicas</t>
  </si>
  <si>
    <t>Total Intercambio Comercial Aduana de Valparaíso</t>
  </si>
  <si>
    <t>Total Documentos tramitados Aduana de Valparaíso</t>
  </si>
  <si>
    <t>Gas natural licuado</t>
  </si>
  <si>
    <t>Propano licuado</t>
  </si>
  <si>
    <t>Total Documentos tramitados Aduana de San Antonio</t>
  </si>
  <si>
    <t>Total Intercambio Comercial Aduana de San Antonio</t>
  </si>
  <si>
    <r>
      <t xml:space="preserve">74020010 </t>
    </r>
    <r>
      <rPr>
        <vertAlign val="superscript"/>
        <sz val="8"/>
        <rFont val="Calibri Light"/>
        <family val="2"/>
        <scheme val="major"/>
      </rPr>
      <t>(2)</t>
    </r>
  </si>
  <si>
    <t xml:space="preserve">Las demás cerezas dulces frescas, no orgánicas </t>
  </si>
  <si>
    <r>
      <t xml:space="preserve">87032391 </t>
    </r>
    <r>
      <rPr>
        <vertAlign val="superscript"/>
        <sz val="8"/>
        <rFont val="Calibri Light"/>
        <family val="2"/>
        <scheme val="major"/>
      </rPr>
      <t>(3)</t>
    </r>
  </si>
  <si>
    <t>Automóviles de turismo de cilindrada superior a 1.000 cm³ pero inferior o igual a 1.500 cm³</t>
  </si>
  <si>
    <r>
      <t xml:space="preserve">87032291 </t>
    </r>
    <r>
      <rPr>
        <vertAlign val="superscript"/>
        <sz val="8"/>
        <rFont val="Calibri Light"/>
        <family val="2"/>
        <scheme val="major"/>
      </rPr>
      <t>(4)</t>
    </r>
  </si>
  <si>
    <r>
      <rPr>
        <b/>
        <sz val="7"/>
        <rFont val="Calibri Light"/>
        <family val="2"/>
        <scheme val="major"/>
      </rPr>
      <t>(2)</t>
    </r>
    <r>
      <rPr>
        <sz val="7"/>
        <rFont val="Calibri Light"/>
        <family val="2"/>
        <scheme val="major"/>
      </rPr>
      <t xml:space="preserve"> Código S.A. perteneciente al Arancel 2012, cuya correlación con el Arancel 2017 corresponde a los códigos S.A. 74020011, 74020012, 74020013 y 74020019</t>
    </r>
  </si>
  <si>
    <r>
      <rPr>
        <b/>
        <sz val="7"/>
        <rFont val="Calibri Light"/>
        <family val="2"/>
        <scheme val="major"/>
      </rPr>
      <t>(3)</t>
    </r>
    <r>
      <rPr>
        <sz val="7"/>
        <rFont val="Calibri Light"/>
        <family val="2"/>
        <scheme val="major"/>
      </rPr>
      <t xml:space="preserve"> Código S.A. perteneciente al Arancel 2012, cuya correlación con el Arancel 2017 corresponde a los códigos S.A. 87032391, 87034034 y 87036034</t>
    </r>
  </si>
  <si>
    <r>
      <rPr>
        <b/>
        <sz val="7"/>
        <rFont val="Calibri Light"/>
        <family val="2"/>
        <scheme val="major"/>
      </rPr>
      <t>(4)</t>
    </r>
    <r>
      <rPr>
        <sz val="7"/>
        <rFont val="Calibri Light"/>
        <family val="2"/>
        <scheme val="major"/>
      </rPr>
      <t xml:space="preserve"> Código S.A. perteneciente al Arancel 2012, cuya correlación con el Arancel 2017 corresponde a los códigos S.A. 87032291, 87034024 y 87036024</t>
    </r>
  </si>
  <si>
    <t>Total Gravámenes Aduana de San Antonio</t>
  </si>
  <si>
    <t>Total Gravámenes Aduana Metropolitana</t>
  </si>
  <si>
    <t>Total Intercambio Comercial Aduana Metropolitana</t>
  </si>
  <si>
    <t>Filetes de Salmones del Atlántico y del Danubio, frescos o refrigerados</t>
  </si>
  <si>
    <r>
      <t xml:space="preserve">71081200 </t>
    </r>
    <r>
      <rPr>
        <vertAlign val="superscript"/>
        <sz val="8"/>
        <rFont val="Calibri Light"/>
        <family val="2"/>
        <scheme val="major"/>
      </rPr>
      <t>(2)</t>
    </r>
  </si>
  <si>
    <r>
      <rPr>
        <b/>
        <sz val="7"/>
        <rFont val="Calibri Light"/>
        <family val="2"/>
        <scheme val="major"/>
      </rPr>
      <t xml:space="preserve">(2) </t>
    </r>
    <r>
      <rPr>
        <sz val="7"/>
        <rFont val="Calibri Light"/>
        <family val="2"/>
        <scheme val="major"/>
      </rPr>
      <t>Código S.A. perteneciente al Arancel 2012, cuya correlación con el Arancel 2017 corresponde a los códigos S.A. 71081210 y 71081220</t>
    </r>
  </si>
  <si>
    <t>Teléfonos móviles (celulares) y los de otras redes inalámbricas</t>
  </si>
  <si>
    <r>
      <t xml:space="preserve">30049010 </t>
    </r>
    <r>
      <rPr>
        <vertAlign val="superscript"/>
        <sz val="8"/>
        <rFont val="Calibri Light"/>
        <family val="2"/>
        <scheme val="major"/>
      </rPr>
      <t>(3)</t>
    </r>
  </si>
  <si>
    <r>
      <rPr>
        <b/>
        <sz val="7"/>
        <rFont val="Calibri Light"/>
        <family val="2"/>
        <scheme val="major"/>
      </rPr>
      <t>(1)</t>
    </r>
    <r>
      <rPr>
        <vertAlign val="superscript"/>
        <sz val="7"/>
        <rFont val="Calibri Light"/>
        <family val="2"/>
        <scheme val="major"/>
      </rPr>
      <t xml:space="preserve"> </t>
    </r>
    <r>
      <rPr>
        <sz val="7"/>
        <rFont val="Calibri Light"/>
        <family val="2"/>
        <scheme val="major"/>
      </rPr>
      <t>Para facilitar la comparación anual de las cifras, y dado el cambio de Arancel ocurrido durante el año 2017, los códigos arancelarios que se presentan se ajustaron al Arancel 2012</t>
    </r>
  </si>
  <si>
    <r>
      <rPr>
        <b/>
        <sz val="7"/>
        <rFont val="Calibri Light"/>
        <family val="2"/>
        <scheme val="major"/>
      </rPr>
      <t xml:space="preserve">(3) </t>
    </r>
    <r>
      <rPr>
        <sz val="7"/>
        <rFont val="Calibri Light"/>
        <family val="2"/>
        <scheme val="major"/>
      </rPr>
      <t>Código S.A. perteneciente al Arancel 2012, cuya correlación con el Arancel 2017 corresponde a los códigos S.A. 30046000, 30049011, 30049012, 30049021, 30049029, 30049031, 30049032, 30049033, 30049034, 30049039, 30049041, 30049042, 30049043, 30049051, 30049052, 30049053, 30049054, 30049055, 30049056, 30049057, 30049059, 30049061, 30049062, 30049063, 30049069, 30049071, 30049072, 30049079, 30049091 y 30049092</t>
    </r>
  </si>
  <si>
    <t>Total Documentos tramitados Aduana Metropolitana</t>
  </si>
  <si>
    <t>Redestinación a Zona Franca</t>
  </si>
  <si>
    <r>
      <t xml:space="preserve">84713000 </t>
    </r>
    <r>
      <rPr>
        <vertAlign val="superscript"/>
        <sz val="8"/>
        <rFont val="Calibri Light"/>
        <family val="2"/>
        <scheme val="major"/>
      </rPr>
      <t>(4)</t>
    </r>
  </si>
  <si>
    <r>
      <rPr>
        <b/>
        <sz val="7"/>
        <rFont val="Calibri Light"/>
        <family val="2"/>
        <scheme val="major"/>
      </rPr>
      <t xml:space="preserve">(4) </t>
    </r>
    <r>
      <rPr>
        <sz val="7"/>
        <rFont val="Calibri Light"/>
        <family val="2"/>
        <scheme val="major"/>
      </rPr>
      <t>Código S.A. perteneciente al Arancel 2012, cuya correlación con el Arancel 2017 corresponde a los códigos S.A. 84713010, 84713020 y 84713090</t>
    </r>
  </si>
  <si>
    <t>Dirección Regional Aduana de Talcahuano</t>
  </si>
  <si>
    <t>47032910</t>
  </si>
  <si>
    <t>47032100</t>
  </si>
  <si>
    <t>03031220</t>
  </si>
  <si>
    <t>27090020</t>
  </si>
  <si>
    <t>Aceites crudos de petróleo o de mineral bituminoso, con grados API superior o igual a 25</t>
  </si>
  <si>
    <t>27090010</t>
  </si>
  <si>
    <t>Vergara (Los Queñes)</t>
  </si>
  <si>
    <t>Pehuenche (El Maule)</t>
  </si>
  <si>
    <t xml:space="preserve">Pichachén </t>
  </si>
  <si>
    <t>Icalma</t>
  </si>
  <si>
    <t>Pino Hachado (Liucura)</t>
  </si>
  <si>
    <t>Mamuil Malal (Puesco)</t>
  </si>
  <si>
    <t xml:space="preserve"> Administración Aduana de Osorno</t>
  </si>
  <si>
    <t>44012212</t>
  </si>
  <si>
    <t>44012211</t>
  </si>
  <si>
    <t>29232010</t>
  </si>
  <si>
    <t>38231200</t>
  </si>
  <si>
    <t>29232090</t>
  </si>
  <si>
    <t>Carirriñe</t>
  </si>
  <si>
    <t xml:space="preserve">Hua Hum </t>
  </si>
  <si>
    <t>Cardenal Samoré (Puyehue)</t>
  </si>
  <si>
    <t>Dirección Regional Aduana de Puerto Montt</t>
  </si>
  <si>
    <t>03021410</t>
  </si>
  <si>
    <t>15141100</t>
  </si>
  <si>
    <t>23031000</t>
  </si>
  <si>
    <t>Residuos de la industria del almidón y residuos similares</t>
  </si>
  <si>
    <t>21061010</t>
  </si>
  <si>
    <t>Pérez Rosales (Peulla)</t>
  </si>
  <si>
    <t>Futaleufú</t>
  </si>
  <si>
    <t>Río Encuentro (Alto Palena)</t>
  </si>
  <si>
    <t>Dirección Regional Aduana de Coyhaique</t>
  </si>
  <si>
    <t>03025414</t>
  </si>
  <si>
    <t>00160000</t>
  </si>
  <si>
    <t>Rancho de Naves</t>
  </si>
  <si>
    <t>09030000</t>
  </si>
  <si>
    <t>39172900</t>
  </si>
  <si>
    <t>Coyhaique Alto</t>
  </si>
  <si>
    <t>Rio Jeinemeni (Chile Chico)</t>
  </si>
  <si>
    <t>Huemules</t>
  </si>
  <si>
    <t>Administración Aduana de Puerto Aysén</t>
  </si>
  <si>
    <t>26080000</t>
  </si>
  <si>
    <t>90158000</t>
  </si>
  <si>
    <t>84743100</t>
  </si>
  <si>
    <t>40111000</t>
  </si>
  <si>
    <t>Dirección Regional Aduana de Punta Arenas</t>
  </si>
  <si>
    <t>29051100</t>
  </si>
  <si>
    <t>03082911</t>
  </si>
  <si>
    <t>27111900</t>
  </si>
  <si>
    <t>27112100</t>
  </si>
  <si>
    <t>Dorotea</t>
  </si>
  <si>
    <t>Integración Austral (Monte Aymond)</t>
  </si>
  <si>
    <t>San Sebastián</t>
  </si>
  <si>
    <t>Laurita - Casas Viejas</t>
  </si>
  <si>
    <t>Río Bellavista</t>
  </si>
  <si>
    <t>Río Don Guillermo</t>
  </si>
  <si>
    <t>Total Tráfico Terrestre Aduana de Talcahuano</t>
  </si>
  <si>
    <t>Total Gravámenes Aduana de Talcahuano</t>
  </si>
  <si>
    <t>Total Intercambio Comercial Aduana de Talcahuano</t>
  </si>
  <si>
    <t xml:space="preserve">Pasta química de maderas, a la sosa o al sulfato, semiblanqueada o blanqueada de eucaliptus </t>
  </si>
  <si>
    <t>Pasta química de coníferas a la sosa o al sulfato,semiblanqueada o blanqueada</t>
  </si>
  <si>
    <t>Los demás salmones del Pacífico, descabezados y eviscerados, congelados</t>
  </si>
  <si>
    <t>Aceites crudos de petróleo o de mineral bituminoso, con grados API inferior a 25</t>
  </si>
  <si>
    <t>Total Documentos tramitados Aduana de Talcahuano</t>
  </si>
  <si>
    <t>Total Tráfico Terrestre Aduana de Osorno</t>
  </si>
  <si>
    <r>
      <t xml:space="preserve">Principales gravámenes </t>
    </r>
    <r>
      <rPr>
        <sz val="9"/>
        <rFont val="Calibri Light"/>
        <family val="2"/>
        <scheme val="major"/>
      </rPr>
      <t>(Millones de US$)</t>
    </r>
  </si>
  <si>
    <t>Total Gravámenes Aduana de Osorno</t>
  </si>
  <si>
    <r>
      <rPr>
        <b/>
        <sz val="8"/>
        <rFont val="Calibri Light"/>
        <family val="2"/>
        <scheme val="major"/>
      </rPr>
      <t>Exportació</t>
    </r>
    <r>
      <rPr>
        <sz val="8"/>
        <rFont val="Calibri Light"/>
        <family val="2"/>
        <scheme val="major"/>
      </rPr>
      <t>n (Millones de US$ FOB)</t>
    </r>
  </si>
  <si>
    <t>Total Intercambio Comercial Aduana de Osorno</t>
  </si>
  <si>
    <t>Madera en plaquitas o partículas, de Eucaliptus nitens</t>
  </si>
  <si>
    <t>Madera en plaquitas o partículas, de Eucaliptus globulus</t>
  </si>
  <si>
    <t>Lecitinas</t>
  </si>
  <si>
    <t>Ácido oleico</t>
  </si>
  <si>
    <t>Los demás fosfoaminolípidos</t>
  </si>
  <si>
    <t>Los demás volquetes automotores para ser utilizados fuera de la red de carreteras</t>
  </si>
  <si>
    <t>Total Documentos tramitados Aduana de Osorno</t>
  </si>
  <si>
    <r>
      <t>Río Manso (El León)</t>
    </r>
    <r>
      <rPr>
        <vertAlign val="superscript"/>
        <sz val="8"/>
        <rFont val="Calibri Light"/>
        <family val="2"/>
        <scheme val="major"/>
      </rPr>
      <t>(1)</t>
    </r>
  </si>
  <si>
    <r>
      <rPr>
        <b/>
        <sz val="7"/>
        <rFont val="Calibri Light"/>
        <family val="2"/>
        <scheme val="major"/>
      </rPr>
      <t xml:space="preserve">(1) </t>
    </r>
    <r>
      <rPr>
        <sz val="7"/>
        <rFont val="Calibri Light"/>
        <family val="2"/>
        <scheme val="major"/>
      </rPr>
      <t>Sólo provincia de Palena</t>
    </r>
  </si>
  <si>
    <r>
      <t xml:space="preserve">Zona Franca de Extensión Puerto Montt </t>
    </r>
    <r>
      <rPr>
        <b/>
        <vertAlign val="superscript"/>
        <sz val="8"/>
        <rFont val="Calibri Light"/>
        <family val="2"/>
        <scheme val="major"/>
      </rPr>
      <t>(1)</t>
    </r>
  </si>
  <si>
    <t>Total Tráfico Terrestre Aduana de Puerto Montt</t>
  </si>
  <si>
    <r>
      <t>(1)</t>
    </r>
    <r>
      <rPr>
        <sz val="7"/>
        <color theme="1"/>
        <rFont val="Calibri Light"/>
        <family val="2"/>
      </rPr>
      <t xml:space="preserve"> Paso controlado por Carabineros de Chile</t>
    </r>
  </si>
  <si>
    <r>
      <t xml:space="preserve">Automóviles </t>
    </r>
    <r>
      <rPr>
        <b/>
        <vertAlign val="superscript"/>
        <sz val="8"/>
        <rFont val="Calibri Light"/>
        <family val="2"/>
        <scheme val="major"/>
      </rPr>
      <t>(2)</t>
    </r>
  </si>
  <si>
    <r>
      <t xml:space="preserve">Buses </t>
    </r>
    <r>
      <rPr>
        <b/>
        <vertAlign val="superscript"/>
        <sz val="8"/>
        <rFont val="Calibri Light"/>
        <family val="2"/>
        <scheme val="major"/>
      </rPr>
      <t>(3)</t>
    </r>
  </si>
  <si>
    <r>
      <t>(2)</t>
    </r>
    <r>
      <rPr>
        <sz val="7"/>
        <color theme="1"/>
        <rFont val="Calibri Light"/>
        <family val="2"/>
      </rPr>
      <t xml:space="preserve"> La categoría de automóviles corresponde a aquellos vehículos particulares tales como autos, jeep y demás vehículos livianos para el transporte de personas</t>
    </r>
  </si>
  <si>
    <r>
      <t xml:space="preserve">(3) </t>
    </r>
    <r>
      <rPr>
        <sz val="7"/>
        <color theme="1"/>
        <rFont val="Calibri Light"/>
        <family val="2"/>
      </rPr>
      <t>Buses o vehículos de pasajeros</t>
    </r>
  </si>
  <si>
    <t>Total Gravámenes Aduana de Puerto Montt</t>
  </si>
  <si>
    <t>Total Intercambio Comercial Aduana de Puerto Montt</t>
  </si>
  <si>
    <t xml:space="preserve">Salmones enteros del Atlántico y del Danubio </t>
  </si>
  <si>
    <t>Filetes de salmones del Atlántico y del Danubio, frescos o refrigerados</t>
  </si>
  <si>
    <t>Aceites de nabo o de colza, de bajo contenido ácido erúcico, en bruto</t>
  </si>
  <si>
    <t>Concentrados de proteínas</t>
  </si>
  <si>
    <t>Total Documentos tramitados Aduana de Puerto Montt</t>
  </si>
  <si>
    <r>
      <t>Rio Frías - Appeleg</t>
    </r>
    <r>
      <rPr>
        <vertAlign val="superscript"/>
        <sz val="8"/>
        <rFont val="Calibri Light"/>
        <family val="2"/>
        <scheme val="major"/>
      </rPr>
      <t>(1)</t>
    </r>
  </si>
  <si>
    <r>
      <t>Las Pampas - Lago Verde</t>
    </r>
    <r>
      <rPr>
        <vertAlign val="superscript"/>
        <sz val="8"/>
        <rFont val="Calibri Light"/>
        <family val="2"/>
        <scheme val="major"/>
      </rPr>
      <t>(1)</t>
    </r>
  </si>
  <si>
    <r>
      <t>Ibáñez Pallavicini</t>
    </r>
    <r>
      <rPr>
        <vertAlign val="superscript"/>
        <sz val="8"/>
        <rFont val="Calibri Light"/>
        <family val="2"/>
        <scheme val="major"/>
      </rPr>
      <t>(1)</t>
    </r>
  </si>
  <si>
    <r>
      <t>Roballos (Backer)</t>
    </r>
    <r>
      <rPr>
        <vertAlign val="superscript"/>
        <sz val="8"/>
        <rFont val="Calibri Light"/>
        <family val="2"/>
        <scheme val="major"/>
      </rPr>
      <t>(1)</t>
    </r>
  </si>
  <si>
    <r>
      <t>Pampa Alta</t>
    </r>
    <r>
      <rPr>
        <vertAlign val="superscript"/>
        <sz val="8"/>
        <rFont val="Calibri Light"/>
        <family val="2"/>
        <scheme val="major"/>
      </rPr>
      <t>(1)</t>
    </r>
  </si>
  <si>
    <r>
      <t>Triana</t>
    </r>
    <r>
      <rPr>
        <vertAlign val="superscript"/>
        <sz val="8"/>
        <rFont val="Calibri Light"/>
        <family val="2"/>
        <scheme val="major"/>
      </rPr>
      <t>(1)</t>
    </r>
  </si>
  <si>
    <r>
      <rPr>
        <b/>
        <sz val="7"/>
        <rFont val="Calibri Light"/>
        <family val="2"/>
        <scheme val="major"/>
      </rPr>
      <t xml:space="preserve">Fuente: </t>
    </r>
    <r>
      <rPr>
        <sz val="7"/>
        <rFont val="Calibri Light"/>
        <family val="2"/>
        <scheme val="major"/>
      </rPr>
      <t>Informe mensual Aduana Punta Arenas. Las cifras son provisorias, ya que pueden ser modificadas después de su publicación</t>
    </r>
  </si>
  <si>
    <t>Zona Franca de Extensión Coyhaique</t>
  </si>
  <si>
    <t>Total Tráfico Terrestre Aduana de Coyhaique</t>
  </si>
  <si>
    <t>Total Gravámenes Aduana de Coyhaique</t>
  </si>
  <si>
    <t>Total Intercambio Comercial Aduana de Coyhaique</t>
  </si>
  <si>
    <t>Yerba mate</t>
  </si>
  <si>
    <t>Merluza del sur, descabezada y evisceradas</t>
  </si>
  <si>
    <t>Tubos rígidos de los demás plásticos</t>
  </si>
  <si>
    <t>Total Documentos tramitados Aduana de Coyhaique</t>
  </si>
  <si>
    <t>Zona Franca de Extensión Puerto Aysén</t>
  </si>
  <si>
    <t>Total Gravámenes Aduana de Puerto Aysén</t>
  </si>
  <si>
    <t>Total Intercambio Comercial Aduana de Puerto Aysén</t>
  </si>
  <si>
    <t>Total Documentos tramitados Aduana de Puerto Aysén</t>
  </si>
  <si>
    <r>
      <rPr>
        <b/>
        <sz val="7"/>
        <rFont val="Calibri Light"/>
        <family val="2"/>
        <scheme val="major"/>
      </rPr>
      <t>Fuente</t>
    </r>
    <r>
      <rPr>
        <sz val="7"/>
        <rFont val="Calibri Light"/>
        <family val="2"/>
        <scheme val="major"/>
      </rPr>
      <t>: Declaraciones de Ingreso (DIN) y Declaraciones de Salida (DUS); Importaciones y Exportaciones a titulo definitivo ajustadas con sus documentos modificatorios. Servicio Nacional de Aduanas</t>
    </r>
  </si>
  <si>
    <t>Salmones enteros del Atlántico y del Danubio, frescos o refrigerados</t>
  </si>
  <si>
    <t>Minerales de cinc y sus concentrados</t>
  </si>
  <si>
    <t xml:space="preserve">Neumáticos nuevos de caucho, utilizados en automóviles de turismo </t>
  </si>
  <si>
    <t>Hormigoneras y aparatos de amasar mortero</t>
  </si>
  <si>
    <t>Los demás instrumentos y aparatos de geodesia, topografía, agrimensura, nivelación, …</t>
  </si>
  <si>
    <t>Máquinas automáticas para tratamiento o procesamiento de datos, portátiles, de peso inferior o igual a 10 kg.</t>
  </si>
  <si>
    <r>
      <rPr>
        <b/>
        <sz val="7"/>
        <rFont val="Calibri Light"/>
        <family val="2"/>
        <scheme val="major"/>
      </rPr>
      <t>Nota 2:</t>
    </r>
    <r>
      <rPr>
        <sz val="7"/>
        <rFont val="Calibri Light"/>
        <family val="2"/>
        <scheme val="major"/>
      </rPr>
      <t xml:space="preserve"> Existen glosas arancelarias que debido a su extensión han sido acortadas. En el Arancel Aduanero 2012 es posible encontrar la descripción completa asociada a cada producto</t>
    </r>
  </si>
  <si>
    <r>
      <rPr>
        <b/>
        <sz val="8"/>
        <rFont val="Calibri Light"/>
        <family val="2"/>
        <scheme val="major"/>
      </rPr>
      <t>Fuente</t>
    </r>
    <r>
      <rPr>
        <sz val="8"/>
        <rFont val="Calibri Light"/>
        <family val="2"/>
        <scheme val="major"/>
      </rPr>
      <t>: Sistema de Vehículos y Síntesis Mensual de Tráfico Terrestre. Servicio Nacional de Aduanas</t>
    </r>
  </si>
  <si>
    <t>Zona Franca de Extensión Punta Arenas</t>
  </si>
  <si>
    <t>Total Tráfico Terrestre Aduana de Punta Arenas</t>
  </si>
  <si>
    <t>Total Gravámenes Aduana de Punta Arenas</t>
  </si>
  <si>
    <t>Total Intercambio Comercial Aduana de Punta Arenas</t>
  </si>
  <si>
    <t>Metanol</t>
  </si>
  <si>
    <t>Lenguas de erizo de mar, congeladas</t>
  </si>
  <si>
    <t xml:space="preserve"> Los demás gases de petróleo e hidrocarburos licuados</t>
  </si>
  <si>
    <t>Gas natural gaseoso</t>
  </si>
  <si>
    <t>Total Documentos tramitados Aduana de Punta Arenas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</si>
</sst>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_-* #,##0_-;\-* #,##0_-;_-* &quot;-&quot;??_-;_-@_-"/>
    <numFmt numFmtId="167" formatCode="#,##0_ ;\-#,##0\ "/>
  </numFmts>
  <fonts count="46" x14ac:knownFonts="1">
    <font>
      <sz val="10"/>
      <color theme="1"/>
      <name val="Calibri Ligh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sz val="8"/>
      <color theme="1"/>
      <name val="Calibri Light"/>
      <family val="2"/>
      <scheme val="major"/>
    </font>
    <font>
      <b/>
      <sz val="8"/>
      <name val="Calibri Light"/>
      <family val="2"/>
      <scheme val="major"/>
    </font>
    <font>
      <sz val="8"/>
      <name val="Calibri Light"/>
      <family val="2"/>
      <scheme val="major"/>
    </font>
    <font>
      <sz val="7"/>
      <name val="Calibri Light"/>
      <family val="2"/>
      <scheme val="major"/>
    </font>
    <font>
      <b/>
      <sz val="7"/>
      <name val="Calibri Light"/>
      <family val="2"/>
      <scheme val="major"/>
    </font>
    <font>
      <b/>
      <sz val="11"/>
      <name val="Calibri Light"/>
      <family val="2"/>
      <scheme val="major"/>
    </font>
    <font>
      <sz val="10"/>
      <name val="Calibri Light"/>
      <family val="2"/>
      <scheme val="major"/>
    </font>
    <font>
      <sz val="10"/>
      <color theme="1"/>
      <name val="Calibri"/>
      <family val="2"/>
      <scheme val="minor"/>
    </font>
    <font>
      <sz val="7"/>
      <color theme="1"/>
      <name val="Calibri Light"/>
      <family val="2"/>
      <scheme val="major"/>
    </font>
    <font>
      <b/>
      <sz val="7"/>
      <color theme="1"/>
      <name val="Calibri Light"/>
      <family val="2"/>
      <scheme val="major"/>
    </font>
    <font>
      <b/>
      <vertAlign val="superscript"/>
      <sz val="8"/>
      <name val="Calibri Light"/>
      <family val="2"/>
      <scheme val="major"/>
    </font>
    <font>
      <sz val="10"/>
      <color theme="1"/>
      <name val="Calibri Light"/>
      <family val="2"/>
    </font>
    <font>
      <b/>
      <sz val="11"/>
      <color theme="1"/>
      <name val="Calibri Light"/>
      <family val="2"/>
      <scheme val="major"/>
    </font>
    <font>
      <sz val="10"/>
      <color theme="1"/>
      <name val="Calibri Light"/>
      <family val="2"/>
      <scheme val="major"/>
    </font>
    <font>
      <vertAlign val="superscript"/>
      <sz val="7"/>
      <name val="Calibri Light"/>
      <family val="2"/>
      <scheme val="major"/>
    </font>
    <font>
      <b/>
      <sz val="8"/>
      <color theme="1"/>
      <name val="Calibri Light"/>
      <family val="2"/>
      <scheme val="major"/>
    </font>
    <font>
      <b/>
      <sz val="11"/>
      <name val="Calibri Light"/>
      <family val="2"/>
    </font>
    <font>
      <b/>
      <sz val="7"/>
      <name val="Calibri Light"/>
      <family val="2"/>
    </font>
    <font>
      <sz val="7"/>
      <name val="Calibri Light"/>
      <family val="2"/>
    </font>
    <font>
      <sz val="6"/>
      <name val="Calibri Light"/>
      <family val="2"/>
    </font>
    <font>
      <sz val="11"/>
      <color theme="1"/>
      <name val="Calibri"/>
      <family val="2"/>
    </font>
    <font>
      <sz val="8"/>
      <name val="Calibri Light"/>
      <family val="2"/>
    </font>
    <font>
      <b/>
      <sz val="7"/>
      <color theme="1"/>
      <name val="Calibri Light"/>
      <family val="2"/>
    </font>
    <font>
      <sz val="7"/>
      <color theme="1"/>
      <name val="Calibri Light"/>
      <family val="2"/>
    </font>
    <font>
      <b/>
      <sz val="10"/>
      <name val="Calibri Light"/>
      <family val="2"/>
      <scheme val="major"/>
    </font>
    <font>
      <b/>
      <sz val="8"/>
      <color rgb="FFFF0000"/>
      <name val="Calibri Light"/>
      <family val="2"/>
      <scheme val="major"/>
    </font>
    <font>
      <sz val="8"/>
      <color rgb="FFFF0000"/>
      <name val="Calibri Light"/>
      <family val="2"/>
      <scheme val="major"/>
    </font>
    <font>
      <b/>
      <vertAlign val="superscript"/>
      <sz val="10"/>
      <name val="Calibri Light"/>
      <family val="2"/>
      <scheme val="major"/>
    </font>
    <font>
      <b/>
      <vertAlign val="superscript"/>
      <sz val="7"/>
      <name val="Calibri Light"/>
      <family val="2"/>
      <scheme val="major"/>
    </font>
    <font>
      <vertAlign val="superscript"/>
      <sz val="8"/>
      <name val="Calibri Light"/>
      <family val="2"/>
      <scheme val="major"/>
    </font>
    <font>
      <sz val="11"/>
      <color theme="1"/>
      <name val="Calibri Light"/>
      <family val="2"/>
      <scheme val="major"/>
    </font>
    <font>
      <b/>
      <sz val="10"/>
      <color rgb="FFFF0000"/>
      <name val="Calibri Light"/>
      <family val="2"/>
      <scheme val="major"/>
    </font>
    <font>
      <sz val="10"/>
      <color rgb="FFFF0000"/>
      <name val="Calibri Light"/>
      <family val="2"/>
      <scheme val="major"/>
    </font>
    <font>
      <b/>
      <sz val="10"/>
      <color theme="1"/>
      <name val="Calibri Light"/>
      <family val="2"/>
      <scheme val="major"/>
    </font>
    <font>
      <b/>
      <sz val="9"/>
      <name val="Calibri Light"/>
      <family val="2"/>
      <scheme val="major"/>
    </font>
    <font>
      <sz val="9"/>
      <name val="Calibri Light"/>
      <family val="2"/>
      <scheme val="maj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3" tint="0.59999389629810485"/>
        <bgColor theme="4" tint="0.79998168889431442"/>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right/>
      <top/>
      <bottom style="thin">
        <color auto="1"/>
      </bottom>
      <diagonal/>
    </border>
    <border>
      <left style="thin">
        <color theme="0"/>
      </left>
      <right style="thin">
        <color theme="0"/>
      </right>
      <top/>
      <bottom/>
      <diagonal/>
    </border>
    <border>
      <left style="thin">
        <color theme="0"/>
      </left>
      <right/>
      <top/>
      <bottom/>
      <diagonal/>
    </border>
  </borders>
  <cellStyleXfs count="25">
    <xf numFmtId="0" fontId="0" fillId="0" borderId="0"/>
    <xf numFmtId="0" fontId="8" fillId="0" borderId="0"/>
    <xf numFmtId="0" fontId="17" fillId="0" borderId="0"/>
    <xf numFmtId="0" fontId="8" fillId="0" borderId="0"/>
    <xf numFmtId="9" fontId="21" fillId="0" borderId="0" applyFont="0" applyFill="0" applyBorder="0" applyAlignment="0" applyProtection="0"/>
    <xf numFmtId="0" fontId="7" fillId="0" borderId="0"/>
    <xf numFmtId="0" fontId="6" fillId="0" borderId="0"/>
    <xf numFmtId="0" fontId="6" fillId="0" borderId="0"/>
    <xf numFmtId="9" fontId="6" fillId="0" borderId="0" applyFont="0" applyFill="0" applyBorder="0" applyAlignment="0" applyProtection="0"/>
    <xf numFmtId="0" fontId="30" fillId="0" borderId="0"/>
    <xf numFmtId="43" fontId="6" fillId="0" borderId="0" applyFont="0" applyFill="0" applyBorder="0" applyAlignment="0" applyProtection="0"/>
    <xf numFmtId="0" fontId="21" fillId="0" borderId="0"/>
    <xf numFmtId="43" fontId="21" fillId="0" borderId="0" applyFont="0" applyFill="0" applyBorder="0" applyAlignment="0" applyProtection="0"/>
    <xf numFmtId="0" fontId="5" fillId="0" borderId="0"/>
    <xf numFmtId="0" fontId="17" fillId="0" borderId="0"/>
    <xf numFmtId="43" fontId="17" fillId="0" borderId="0" applyFont="0" applyFill="0" applyBorder="0" applyAlignment="0" applyProtection="0"/>
    <xf numFmtId="9" fontId="17" fillId="0" borderId="0" applyFont="0" applyFill="0" applyBorder="0" applyAlignment="0" applyProtection="0"/>
    <xf numFmtId="0" fontId="4"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cellStyleXfs>
  <cellXfs count="389">
    <xf numFmtId="0" fontId="0" fillId="0" borderId="0" xfId="0"/>
    <xf numFmtId="0" fontId="10" fillId="2" borderId="0" xfId="1" applyFont="1" applyFill="1"/>
    <xf numFmtId="0" fontId="12" fillId="2" borderId="0" xfId="1" applyFont="1" applyFill="1"/>
    <xf numFmtId="0" fontId="15" fillId="2" borderId="0" xfId="1" applyFont="1" applyFill="1"/>
    <xf numFmtId="0" fontId="16" fillId="2" borderId="0" xfId="1" applyFont="1" applyFill="1"/>
    <xf numFmtId="0" fontId="12" fillId="2" borderId="1" xfId="1" applyFont="1" applyFill="1" applyBorder="1" applyAlignment="1">
      <alignment vertical="center" wrapText="1"/>
    </xf>
    <xf numFmtId="3" fontId="12" fillId="2" borderId="1" xfId="1" applyNumberFormat="1" applyFont="1" applyFill="1" applyBorder="1" applyAlignment="1">
      <alignment horizontal="right" vertical="center"/>
    </xf>
    <xf numFmtId="165" fontId="12" fillId="2" borderId="1" xfId="1" applyNumberFormat="1" applyFont="1" applyFill="1" applyBorder="1" applyAlignment="1">
      <alignment horizontal="right" vertical="center"/>
    </xf>
    <xf numFmtId="3" fontId="12" fillId="2" borderId="0" xfId="1" applyNumberFormat="1" applyFont="1" applyFill="1"/>
    <xf numFmtId="3" fontId="12" fillId="5" borderId="1" xfId="1" applyNumberFormat="1" applyFont="1" applyFill="1" applyBorder="1" applyAlignment="1">
      <alignment horizontal="right" vertical="center"/>
    </xf>
    <xf numFmtId="0" fontId="11" fillId="3" borderId="1" xfId="1" applyFont="1" applyFill="1" applyBorder="1" applyAlignment="1">
      <alignment horizontal="center" vertical="center" wrapText="1"/>
    </xf>
    <xf numFmtId="0" fontId="11" fillId="4" borderId="1" xfId="1" applyFont="1" applyFill="1" applyBorder="1" applyAlignment="1">
      <alignment vertical="center"/>
    </xf>
    <xf numFmtId="3" fontId="11" fillId="4" borderId="1" xfId="1" applyNumberFormat="1" applyFont="1" applyFill="1" applyBorder="1" applyAlignment="1">
      <alignment horizontal="right" vertical="center"/>
    </xf>
    <xf numFmtId="165" fontId="11" fillId="4" borderId="1" xfId="1" applyNumberFormat="1" applyFont="1" applyFill="1" applyBorder="1" applyAlignment="1">
      <alignment horizontal="right" vertical="center"/>
    </xf>
    <xf numFmtId="0" fontId="8" fillId="2" borderId="0" xfId="1" applyFill="1"/>
    <xf numFmtId="0" fontId="9" fillId="2" borderId="0" xfId="1" applyFont="1" applyFill="1"/>
    <xf numFmtId="0" fontId="17" fillId="2" borderId="0" xfId="2" applyFill="1" applyAlignment="1">
      <alignment horizontal="center" vertical="center" wrapText="1"/>
    </xf>
    <xf numFmtId="0" fontId="16" fillId="2" borderId="0" xfId="1" applyFont="1" applyFill="1" applyAlignment="1">
      <alignment horizontal="left"/>
    </xf>
    <xf numFmtId="0" fontId="12" fillId="2" borderId="0" xfId="1" applyFont="1" applyFill="1" applyAlignment="1">
      <alignment horizontal="left"/>
    </xf>
    <xf numFmtId="165" fontId="12" fillId="2" borderId="0" xfId="1" applyNumberFormat="1" applyFont="1" applyFill="1"/>
    <xf numFmtId="0" fontId="12" fillId="2" borderId="0" xfId="2" applyFont="1" applyFill="1" applyAlignment="1">
      <alignment horizontal="center" vertical="center" wrapText="1"/>
    </xf>
    <xf numFmtId="164" fontId="12" fillId="2" borderId="0" xfId="2" applyNumberFormat="1" applyFont="1" applyFill="1" applyAlignment="1">
      <alignment horizontal="right"/>
    </xf>
    <xf numFmtId="164" fontId="12" fillId="2" borderId="0" xfId="1" applyNumberFormat="1" applyFont="1" applyFill="1"/>
    <xf numFmtId="164" fontId="12" fillId="2" borderId="1" xfId="1" applyNumberFormat="1" applyFont="1" applyFill="1" applyBorder="1" applyAlignment="1">
      <alignment horizontal="right" vertical="center"/>
    </xf>
    <xf numFmtId="164" fontId="11" fillId="4" borderId="1" xfId="1" applyNumberFormat="1" applyFont="1" applyFill="1" applyBorder="1" applyAlignment="1">
      <alignment horizontal="right" vertical="center"/>
    </xf>
    <xf numFmtId="164" fontId="12" fillId="5" borderId="1" xfId="1" applyNumberFormat="1" applyFont="1" applyFill="1" applyBorder="1" applyAlignment="1">
      <alignment horizontal="right" vertical="center"/>
    </xf>
    <xf numFmtId="0" fontId="12" fillId="2" borderId="1" xfId="1" applyFont="1" applyFill="1" applyBorder="1" applyAlignment="1">
      <alignment horizontal="left" vertical="center" wrapText="1"/>
    </xf>
    <xf numFmtId="3" fontId="17" fillId="2" borderId="0" xfId="2" applyNumberFormat="1" applyFill="1" applyAlignment="1">
      <alignment horizontal="right"/>
    </xf>
    <xf numFmtId="3" fontId="8" fillId="2" borderId="0" xfId="1" applyNumberFormat="1" applyFill="1"/>
    <xf numFmtId="0" fontId="22" fillId="2" borderId="0" xfId="1" applyFont="1" applyFill="1"/>
    <xf numFmtId="0" fontId="23" fillId="2" borderId="0" xfId="1" applyFont="1" applyFill="1"/>
    <xf numFmtId="0" fontId="11" fillId="4" borderId="1" xfId="1" applyFont="1" applyFill="1" applyBorder="1" applyAlignment="1">
      <alignment horizontal="left" vertical="center" wrapText="1"/>
    </xf>
    <xf numFmtId="165" fontId="12" fillId="2" borderId="0" xfId="4" applyNumberFormat="1" applyFont="1" applyFill="1"/>
    <xf numFmtId="0" fontId="12" fillId="2" borderId="1" xfId="5" applyFont="1" applyFill="1" applyBorder="1" applyAlignment="1">
      <alignment vertical="center" wrapText="1"/>
    </xf>
    <xf numFmtId="164" fontId="12" fillId="2" borderId="1" xfId="5" applyNumberFormat="1" applyFont="1" applyFill="1" applyBorder="1" applyAlignment="1">
      <alignment horizontal="right" vertical="center"/>
    </xf>
    <xf numFmtId="164" fontId="12" fillId="2" borderId="1" xfId="5" applyNumberFormat="1" applyFont="1" applyFill="1" applyBorder="1" applyAlignment="1">
      <alignment vertical="center"/>
    </xf>
    <xf numFmtId="165" fontId="12" fillId="2" borderId="1" xfId="5" applyNumberFormat="1" applyFont="1" applyFill="1" applyBorder="1" applyAlignment="1">
      <alignment horizontal="right" vertical="center"/>
    </xf>
    <xf numFmtId="0" fontId="10" fillId="2" borderId="0" xfId="5" applyFont="1" applyFill="1"/>
    <xf numFmtId="3" fontId="25" fillId="2" borderId="0" xfId="2" applyNumberFormat="1" applyFont="1" applyFill="1" applyBorder="1"/>
    <xf numFmtId="0" fontId="12" fillId="2" borderId="0" xfId="5" applyFont="1" applyFill="1"/>
    <xf numFmtId="164" fontId="10" fillId="2" borderId="0" xfId="5" applyNumberFormat="1" applyFont="1" applyFill="1"/>
    <xf numFmtId="164" fontId="12" fillId="5" borderId="1" xfId="5" applyNumberFormat="1" applyFont="1" applyFill="1" applyBorder="1" applyAlignment="1">
      <alignment horizontal="right" vertical="center"/>
    </xf>
    <xf numFmtId="0" fontId="11" fillId="4" borderId="1" xfId="5" applyFont="1" applyFill="1" applyBorder="1" applyAlignment="1">
      <alignment vertical="center" wrapText="1"/>
    </xf>
    <xf numFmtId="164" fontId="11" fillId="4" borderId="1" xfId="5" applyNumberFormat="1" applyFont="1" applyFill="1" applyBorder="1" applyAlignment="1">
      <alignment horizontal="right" vertical="center"/>
    </xf>
    <xf numFmtId="164" fontId="11" fillId="4" borderId="1" xfId="5" applyNumberFormat="1" applyFont="1" applyFill="1" applyBorder="1" applyAlignment="1">
      <alignment vertical="center"/>
    </xf>
    <xf numFmtId="165" fontId="11" fillId="4" borderId="1" xfId="5" applyNumberFormat="1" applyFont="1" applyFill="1" applyBorder="1" applyAlignment="1">
      <alignment horizontal="right" vertical="center"/>
    </xf>
    <xf numFmtId="0" fontId="11" fillId="6" borderId="1" xfId="5" applyFont="1" applyFill="1" applyBorder="1" applyAlignment="1">
      <alignment horizontal="center" vertical="center" wrapText="1"/>
    </xf>
    <xf numFmtId="0" fontId="16" fillId="2" borderId="0" xfId="5" applyFont="1" applyFill="1"/>
    <xf numFmtId="0" fontId="16" fillId="2" borderId="0" xfId="0" applyFont="1" applyFill="1" applyAlignment="1">
      <alignment horizontal="left"/>
    </xf>
    <xf numFmtId="0" fontId="10" fillId="2" borderId="0" xfId="6" applyFont="1" applyFill="1"/>
    <xf numFmtId="0" fontId="11" fillId="2" borderId="0" xfId="6" applyFont="1" applyFill="1" applyAlignment="1">
      <alignment horizontal="left"/>
    </xf>
    <xf numFmtId="3" fontId="12" fillId="2" borderId="1" xfId="7" applyNumberFormat="1" applyFont="1" applyFill="1" applyBorder="1" applyAlignment="1">
      <alignment horizontal="right" vertical="center"/>
    </xf>
    <xf numFmtId="165" fontId="12" fillId="2" borderId="1" xfId="8" applyNumberFormat="1" applyFont="1" applyFill="1" applyBorder="1" applyAlignment="1">
      <alignment horizontal="right" vertical="center"/>
    </xf>
    <xf numFmtId="165" fontId="12" fillId="2" borderId="1" xfId="7" applyNumberFormat="1" applyFont="1" applyFill="1" applyBorder="1" applyAlignment="1">
      <alignment horizontal="right" vertical="center"/>
    </xf>
    <xf numFmtId="166" fontId="10" fillId="2" borderId="0" xfId="10" applyNumberFormat="1" applyFont="1" applyFill="1"/>
    <xf numFmtId="3" fontId="28" fillId="2" borderId="1" xfId="7" applyNumberFormat="1" applyFont="1" applyFill="1" applyBorder="1" applyAlignment="1">
      <alignment horizontal="right" vertical="center"/>
    </xf>
    <xf numFmtId="3" fontId="11" fillId="4" borderId="1" xfId="7" applyNumberFormat="1" applyFont="1" applyFill="1" applyBorder="1" applyAlignment="1">
      <alignment horizontal="right" vertical="center"/>
    </xf>
    <xf numFmtId="165" fontId="11" fillId="4" borderId="1" xfId="7" applyNumberFormat="1" applyFont="1" applyFill="1" applyBorder="1" applyAlignment="1">
      <alignment horizontal="right" vertical="center"/>
    </xf>
    <xf numFmtId="3" fontId="12" fillId="5" borderId="1" xfId="7" applyNumberFormat="1" applyFont="1" applyFill="1" applyBorder="1" applyAlignment="1">
      <alignment horizontal="right" vertical="center"/>
    </xf>
    <xf numFmtId="0" fontId="26" fillId="2" borderId="0" xfId="6" applyFont="1" applyFill="1"/>
    <xf numFmtId="0" fontId="28" fillId="2" borderId="0" xfId="6" applyFont="1" applyFill="1"/>
    <xf numFmtId="0" fontId="31" fillId="2" borderId="0" xfId="6" applyFont="1" applyFill="1"/>
    <xf numFmtId="0" fontId="6" fillId="2" borderId="0" xfId="6" applyFill="1"/>
    <xf numFmtId="165" fontId="28" fillId="2" borderId="1" xfId="7" applyNumberFormat="1" applyFont="1" applyFill="1" applyBorder="1" applyAlignment="1">
      <alignment horizontal="right" vertical="center" wrapText="1"/>
    </xf>
    <xf numFmtId="165" fontId="28" fillId="2" borderId="1" xfId="7" applyNumberFormat="1" applyFont="1" applyFill="1" applyBorder="1" applyAlignment="1">
      <alignment vertical="center" wrapText="1"/>
    </xf>
    <xf numFmtId="3" fontId="6" fillId="2" borderId="0" xfId="6" applyNumberFormat="1" applyFill="1"/>
    <xf numFmtId="0" fontId="28" fillId="2" borderId="1" xfId="7" applyFont="1" applyFill="1" applyBorder="1" applyAlignment="1">
      <alignment vertical="center" wrapText="1"/>
    </xf>
    <xf numFmtId="3" fontId="28" fillId="5" borderId="1" xfId="7" applyNumberFormat="1" applyFont="1" applyFill="1" applyBorder="1" applyAlignment="1">
      <alignment horizontal="right" vertical="center"/>
    </xf>
    <xf numFmtId="0" fontId="27" fillId="4" borderId="1" xfId="7" applyFont="1" applyFill="1" applyBorder="1" applyAlignment="1">
      <alignment vertical="center" wrapText="1"/>
    </xf>
    <xf numFmtId="3" fontId="27" fillId="4" borderId="1" xfId="7" applyNumberFormat="1" applyFont="1" applyFill="1" applyBorder="1" applyAlignment="1">
      <alignment horizontal="right" vertical="center"/>
    </xf>
    <xf numFmtId="165" fontId="27" fillId="4" borderId="1" xfId="7" applyNumberFormat="1" applyFont="1" applyFill="1" applyBorder="1" applyAlignment="1">
      <alignment horizontal="right" vertical="center" wrapText="1"/>
    </xf>
    <xf numFmtId="165" fontId="27" fillId="4" borderId="1" xfId="7" applyNumberFormat="1" applyFont="1" applyFill="1" applyBorder="1" applyAlignment="1">
      <alignment vertical="center" wrapText="1"/>
    </xf>
    <xf numFmtId="165" fontId="10" fillId="2" borderId="0" xfId="4" applyNumberFormat="1" applyFont="1" applyFill="1"/>
    <xf numFmtId="0" fontId="12" fillId="2" borderId="1" xfId="0" applyFont="1" applyFill="1" applyBorder="1" applyAlignment="1">
      <alignment horizontal="left" vertical="center" wrapText="1"/>
    </xf>
    <xf numFmtId="166" fontId="12" fillId="2" borderId="1" xfId="15" applyNumberFormat="1" applyFont="1" applyFill="1" applyBorder="1" applyAlignment="1">
      <alignment horizontal="right" vertical="center"/>
    </xf>
    <xf numFmtId="3" fontId="12" fillId="2" borderId="1" xfId="0" applyNumberFormat="1" applyFont="1" applyFill="1" applyBorder="1" applyAlignment="1">
      <alignment horizontal="right" vertical="center"/>
    </xf>
    <xf numFmtId="165" fontId="12" fillId="2" borderId="1" xfId="16" applyNumberFormat="1" applyFont="1" applyFill="1" applyBorder="1" applyAlignment="1">
      <alignment horizontal="right" vertical="center"/>
    </xf>
    <xf numFmtId="164" fontId="12" fillId="2" borderId="1" xfId="0" applyNumberFormat="1" applyFont="1" applyFill="1" applyBorder="1" applyAlignment="1">
      <alignment horizontal="right" vertical="center"/>
    </xf>
    <xf numFmtId="0" fontId="15" fillId="2" borderId="0" xfId="13" applyFont="1" applyFill="1" applyAlignment="1">
      <alignment horizontal="left" vertical="center"/>
    </xf>
    <xf numFmtId="0" fontId="11" fillId="2" borderId="0" xfId="13" applyFont="1" applyFill="1" applyAlignment="1">
      <alignment horizontal="left" vertical="center"/>
    </xf>
    <xf numFmtId="0" fontId="16" fillId="2" borderId="0" xfId="13" applyFont="1" applyFill="1" applyAlignment="1">
      <alignment horizontal="left" vertical="center"/>
    </xf>
    <xf numFmtId="0" fontId="12" fillId="2" borderId="0" xfId="13" applyFont="1" applyFill="1" applyAlignment="1">
      <alignment vertical="center"/>
    </xf>
    <xf numFmtId="0" fontId="12" fillId="2" borderId="1" xfId="2" applyFont="1" applyFill="1" applyBorder="1" applyAlignment="1">
      <alignment horizontal="left" vertical="center" wrapText="1"/>
    </xf>
    <xf numFmtId="3" fontId="12" fillId="2" borderId="1" xfId="2" applyNumberFormat="1" applyFont="1" applyFill="1" applyBorder="1" applyAlignment="1">
      <alignment vertical="center"/>
    </xf>
    <xf numFmtId="3" fontId="12" fillId="2" borderId="0" xfId="2" applyNumberFormat="1" applyFont="1" applyFill="1" applyAlignment="1">
      <alignment horizontal="right" vertical="center"/>
    </xf>
    <xf numFmtId="165" fontId="12" fillId="2" borderId="0" xfId="4" applyNumberFormat="1" applyFont="1" applyFill="1" applyAlignment="1">
      <alignment vertical="center"/>
    </xf>
    <xf numFmtId="3" fontId="11" fillId="2" borderId="0" xfId="2" applyNumberFormat="1" applyFont="1" applyFill="1" applyAlignment="1">
      <alignment horizontal="right" vertical="center"/>
    </xf>
    <xf numFmtId="165" fontId="12" fillId="2" borderId="1" xfId="13" applyNumberFormat="1" applyFont="1" applyFill="1" applyBorder="1" applyAlignment="1">
      <alignment horizontal="right" vertical="center" wrapText="1"/>
    </xf>
    <xf numFmtId="0" fontId="12" fillId="2" borderId="1" xfId="2" applyFont="1" applyFill="1" applyBorder="1" applyAlignment="1">
      <alignment vertical="center" wrapText="1"/>
    </xf>
    <xf numFmtId="0" fontId="12" fillId="2" borderId="1" xfId="14" applyFont="1" applyFill="1" applyBorder="1" applyAlignment="1">
      <alignment horizontal="left" vertical="center" wrapText="1"/>
    </xf>
    <xf numFmtId="0" fontId="12" fillId="2" borderId="0" xfId="0" applyFont="1" applyFill="1" applyBorder="1" applyAlignment="1">
      <alignment vertical="center"/>
    </xf>
    <xf numFmtId="0" fontId="12" fillId="2" borderId="1" xfId="0" applyFont="1" applyFill="1" applyBorder="1" applyAlignment="1">
      <alignment vertical="center"/>
    </xf>
    <xf numFmtId="3" fontId="12" fillId="2" borderId="1" xfId="15" applyNumberFormat="1" applyFont="1" applyFill="1" applyBorder="1" applyAlignment="1">
      <alignment horizontal="right" vertical="center"/>
    </xf>
    <xf numFmtId="0" fontId="11" fillId="7" borderId="1" xfId="2" applyFont="1" applyFill="1" applyBorder="1" applyAlignment="1">
      <alignment horizontal="center" vertical="center" wrapText="1"/>
    </xf>
    <xf numFmtId="165" fontId="11" fillId="3" borderId="1" xfId="13" applyNumberFormat="1" applyFont="1" applyFill="1" applyBorder="1" applyAlignment="1">
      <alignment horizontal="center" vertical="center" wrapText="1"/>
    </xf>
    <xf numFmtId="3" fontId="11" fillId="3" borderId="1" xfId="2" applyNumberFormat="1" applyFont="1" applyFill="1" applyBorder="1" applyAlignment="1">
      <alignment vertical="center"/>
    </xf>
    <xf numFmtId="3" fontId="11" fillId="4" borderId="1" xfId="2" applyNumberFormat="1" applyFont="1" applyFill="1" applyBorder="1" applyAlignment="1">
      <alignment vertical="center"/>
    </xf>
    <xf numFmtId="3" fontId="12" fillId="5" borderId="1" xfId="2" applyNumberFormat="1" applyFont="1" applyFill="1" applyBorder="1" applyAlignment="1">
      <alignment vertical="center"/>
    </xf>
    <xf numFmtId="3" fontId="12" fillId="2" borderId="1" xfId="2" applyNumberFormat="1" applyFont="1" applyFill="1" applyBorder="1" applyAlignment="1">
      <alignment horizontal="right" vertical="center"/>
    </xf>
    <xf numFmtId="3" fontId="12" fillId="5" borderId="1" xfId="2" applyNumberFormat="1" applyFont="1" applyFill="1" applyBorder="1" applyAlignment="1">
      <alignment horizontal="right" vertical="center"/>
    </xf>
    <xf numFmtId="3" fontId="11" fillId="3" borderId="1" xfId="2" applyNumberFormat="1" applyFont="1" applyFill="1" applyBorder="1" applyAlignment="1">
      <alignment horizontal="right" vertical="center"/>
    </xf>
    <xf numFmtId="3" fontId="11" fillId="4" borderId="1" xfId="2" applyNumberFormat="1" applyFont="1" applyFill="1" applyBorder="1" applyAlignment="1">
      <alignment horizontal="right" vertical="center"/>
    </xf>
    <xf numFmtId="165" fontId="12" fillId="2" borderId="1" xfId="13" applyNumberFormat="1" applyFont="1" applyFill="1" applyBorder="1" applyAlignment="1">
      <alignment horizontal="right" vertical="center"/>
    </xf>
    <xf numFmtId="165" fontId="11" fillId="3" borderId="1" xfId="13" applyNumberFormat="1" applyFont="1" applyFill="1" applyBorder="1" applyAlignment="1">
      <alignment horizontal="right" vertical="center"/>
    </xf>
    <xf numFmtId="165" fontId="11" fillId="4" borderId="1" xfId="13" applyNumberFormat="1" applyFont="1" applyFill="1" applyBorder="1" applyAlignment="1">
      <alignment horizontal="right" vertical="center"/>
    </xf>
    <xf numFmtId="165" fontId="12" fillId="2" borderId="1" xfId="2" applyNumberFormat="1" applyFont="1" applyFill="1" applyBorder="1" applyAlignment="1">
      <alignment horizontal="right" vertical="center"/>
    </xf>
    <xf numFmtId="164" fontId="12" fillId="2" borderId="1" xfId="2" applyNumberFormat="1" applyFont="1" applyFill="1" applyBorder="1" applyAlignment="1">
      <alignment horizontal="right" vertical="center"/>
    </xf>
    <xf numFmtId="164" fontId="11" fillId="4" borderId="1" xfId="2" applyNumberFormat="1" applyFont="1" applyFill="1" applyBorder="1" applyAlignment="1">
      <alignment horizontal="right" vertical="center"/>
    </xf>
    <xf numFmtId="165" fontId="11" fillId="4" borderId="1" xfId="2" applyNumberFormat="1" applyFont="1" applyFill="1" applyBorder="1" applyAlignment="1">
      <alignment horizontal="right" vertical="center"/>
    </xf>
    <xf numFmtId="164" fontId="11" fillId="3" borderId="1" xfId="2" applyNumberFormat="1" applyFont="1" applyFill="1" applyBorder="1" applyAlignment="1">
      <alignment horizontal="right" vertical="center"/>
    </xf>
    <xf numFmtId="165" fontId="11" fillId="3" borderId="1" xfId="2" applyNumberFormat="1" applyFont="1" applyFill="1" applyBorder="1" applyAlignment="1">
      <alignment horizontal="right" vertical="center"/>
    </xf>
    <xf numFmtId="165" fontId="12" fillId="4" borderId="1" xfId="2" applyNumberFormat="1" applyFont="1" applyFill="1" applyBorder="1" applyAlignment="1">
      <alignment horizontal="right" vertical="center"/>
    </xf>
    <xf numFmtId="164" fontId="12" fillId="5" borderId="1" xfId="2" applyNumberFormat="1" applyFont="1" applyFill="1" applyBorder="1" applyAlignment="1">
      <alignment horizontal="right" vertical="center"/>
    </xf>
    <xf numFmtId="165" fontId="12" fillId="2" borderId="1" xfId="14" applyNumberFormat="1" applyFont="1" applyFill="1" applyBorder="1" applyAlignment="1">
      <alignment horizontal="right" vertical="center"/>
    </xf>
    <xf numFmtId="164" fontId="12" fillId="2" borderId="1" xfId="14" applyNumberFormat="1" applyFont="1" applyFill="1" applyBorder="1" applyAlignment="1">
      <alignment horizontal="right" vertical="center"/>
    </xf>
    <xf numFmtId="164" fontId="11" fillId="4" borderId="1" xfId="14" applyNumberFormat="1" applyFont="1" applyFill="1" applyBorder="1" applyAlignment="1">
      <alignment horizontal="right" vertical="center"/>
    </xf>
    <xf numFmtId="165" fontId="11" fillId="4" borderId="1" xfId="14" applyNumberFormat="1" applyFont="1" applyFill="1" applyBorder="1" applyAlignment="1">
      <alignment horizontal="right" vertical="center"/>
    </xf>
    <xf numFmtId="164" fontId="12" fillId="5" borderId="1" xfId="14" applyNumberFormat="1" applyFont="1" applyFill="1" applyBorder="1" applyAlignment="1">
      <alignment horizontal="right" vertical="center"/>
    </xf>
    <xf numFmtId="166" fontId="11" fillId="4" borderId="1" xfId="15" applyNumberFormat="1" applyFont="1" applyFill="1" applyBorder="1" applyAlignment="1">
      <alignment horizontal="right" vertical="center"/>
    </xf>
    <xf numFmtId="166" fontId="11" fillId="3" borderId="1" xfId="15" applyNumberFormat="1" applyFont="1" applyFill="1" applyBorder="1" applyAlignment="1">
      <alignment horizontal="right" vertical="center"/>
    </xf>
    <xf numFmtId="1" fontId="12" fillId="2" borderId="1" xfId="15" applyNumberFormat="1" applyFont="1" applyFill="1" applyBorder="1" applyAlignment="1">
      <alignment horizontal="right" vertical="center"/>
    </xf>
    <xf numFmtId="166" fontId="12" fillId="5" borderId="1" xfId="15" applyNumberFormat="1" applyFont="1" applyFill="1" applyBorder="1" applyAlignment="1">
      <alignment horizontal="right" vertical="center"/>
    </xf>
    <xf numFmtId="1" fontId="12" fillId="5" borderId="1" xfId="15" applyNumberFormat="1" applyFont="1" applyFill="1" applyBorder="1" applyAlignment="1">
      <alignment horizontal="right" vertical="center"/>
    </xf>
    <xf numFmtId="3" fontId="12" fillId="5" borderId="1" xfId="15" applyNumberFormat="1" applyFont="1" applyFill="1" applyBorder="1" applyAlignment="1">
      <alignment horizontal="right" vertical="center"/>
    </xf>
    <xf numFmtId="3" fontId="12" fillId="5" borderId="1" xfId="0" applyNumberFormat="1" applyFont="1" applyFill="1" applyBorder="1" applyAlignment="1">
      <alignment horizontal="right" vertical="center"/>
    </xf>
    <xf numFmtId="164" fontId="12" fillId="5" borderId="1" xfId="0" applyNumberFormat="1" applyFont="1" applyFill="1" applyBorder="1" applyAlignment="1">
      <alignment horizontal="right" vertical="center"/>
    </xf>
    <xf numFmtId="0" fontId="11" fillId="3" borderId="1" xfId="0" applyFont="1" applyFill="1" applyBorder="1" applyAlignment="1">
      <alignment horizontal="center" vertical="center" wrapText="1"/>
    </xf>
    <xf numFmtId="0" fontId="13" fillId="2" borderId="0" xfId="0" applyFont="1" applyFill="1" applyBorder="1" applyAlignment="1">
      <alignment vertical="center" wrapText="1"/>
    </xf>
    <xf numFmtId="3" fontId="12" fillId="2" borderId="1" xfId="14" applyNumberFormat="1" applyFont="1" applyFill="1" applyBorder="1" applyAlignment="1">
      <alignment vertical="center"/>
    </xf>
    <xf numFmtId="165" fontId="12" fillId="2" borderId="1" xfId="0" applyNumberFormat="1" applyFont="1" applyFill="1" applyBorder="1" applyAlignment="1">
      <alignment horizontal="right" vertical="center"/>
    </xf>
    <xf numFmtId="0" fontId="12" fillId="2" borderId="0" xfId="13" applyFont="1" applyFill="1" applyBorder="1" applyAlignment="1">
      <alignment horizontal="left" vertical="center" wrapText="1"/>
    </xf>
    <xf numFmtId="0" fontId="12" fillId="2" borderId="0" xfId="13" applyFont="1" applyFill="1" applyAlignment="1">
      <alignment horizontal="left" vertical="center"/>
    </xf>
    <xf numFmtId="0" fontId="12" fillId="2" borderId="16" xfId="0" applyFont="1" applyFill="1" applyBorder="1" applyAlignment="1">
      <alignment vertical="center"/>
    </xf>
    <xf numFmtId="0" fontId="12" fillId="2" borderId="17" xfId="0" applyFont="1" applyFill="1" applyBorder="1" applyAlignment="1">
      <alignment vertical="center"/>
    </xf>
    <xf numFmtId="0" fontId="12" fillId="2" borderId="0" xfId="0" applyFont="1" applyFill="1" applyAlignment="1">
      <alignment vertical="center"/>
    </xf>
    <xf numFmtId="165" fontId="11" fillId="4" borderId="14" xfId="2" applyNumberFormat="1" applyFont="1" applyFill="1" applyBorder="1" applyAlignment="1">
      <alignment horizontal="right" vertical="center"/>
    </xf>
    <xf numFmtId="164" fontId="11" fillId="4" borderId="14" xfId="2" applyNumberFormat="1" applyFont="1" applyFill="1" applyBorder="1" applyAlignment="1">
      <alignment horizontal="right" vertical="center"/>
    </xf>
    <xf numFmtId="165" fontId="12" fillId="4" borderId="14" xfId="2" applyNumberFormat="1" applyFont="1" applyFill="1" applyBorder="1" applyAlignment="1">
      <alignment horizontal="right" vertical="center"/>
    </xf>
    <xf numFmtId="0" fontId="12" fillId="2" borderId="0" xfId="0" applyFont="1" applyFill="1" applyBorder="1" applyAlignment="1">
      <alignment vertical="center" wrapText="1"/>
    </xf>
    <xf numFmtId="3" fontId="11" fillId="4" borderId="1" xfId="14" applyNumberFormat="1" applyFont="1" applyFill="1" applyBorder="1" applyAlignment="1">
      <alignment vertical="center"/>
    </xf>
    <xf numFmtId="3" fontId="12" fillId="5" borderId="1" xfId="14" applyNumberFormat="1" applyFont="1" applyFill="1" applyBorder="1" applyAlignment="1">
      <alignment vertical="center"/>
    </xf>
    <xf numFmtId="0" fontId="11" fillId="2" borderId="0" xfId="17" applyFont="1" applyFill="1" applyAlignment="1">
      <alignment horizontal="left" vertical="center"/>
    </xf>
    <xf numFmtId="0" fontId="12" fillId="2" borderId="0" xfId="17" applyFont="1" applyFill="1" applyAlignment="1">
      <alignment vertical="center"/>
    </xf>
    <xf numFmtId="0" fontId="12" fillId="2" borderId="0" xfId="17" applyFont="1" applyFill="1" applyBorder="1" applyAlignment="1">
      <alignment horizontal="left" vertical="center" wrapText="1"/>
    </xf>
    <xf numFmtId="0" fontId="34" fillId="2" borderId="0" xfId="17" applyFont="1" applyFill="1" applyAlignment="1">
      <alignment horizontal="left" vertical="center"/>
    </xf>
    <xf numFmtId="0" fontId="15" fillId="2" borderId="0" xfId="17" applyFont="1" applyFill="1" applyAlignment="1">
      <alignment horizontal="left" vertical="center"/>
    </xf>
    <xf numFmtId="165" fontId="11" fillId="3" borderId="1" xfId="17" applyNumberFormat="1" applyFont="1" applyFill="1" applyBorder="1" applyAlignment="1">
      <alignment horizontal="center" vertical="center" wrapText="1"/>
    </xf>
    <xf numFmtId="165" fontId="12" fillId="2" borderId="1" xfId="17" applyNumberFormat="1" applyFont="1" applyFill="1" applyBorder="1" applyAlignment="1">
      <alignment horizontal="right" vertical="center"/>
    </xf>
    <xf numFmtId="165" fontId="11" fillId="3" borderId="1" xfId="17" applyNumberFormat="1" applyFont="1" applyFill="1" applyBorder="1" applyAlignment="1">
      <alignment horizontal="right" vertical="center"/>
    </xf>
    <xf numFmtId="165" fontId="11" fillId="4" borderId="1" xfId="17" applyNumberFormat="1" applyFont="1" applyFill="1" applyBorder="1" applyAlignment="1">
      <alignment horizontal="right" vertical="center"/>
    </xf>
    <xf numFmtId="0" fontId="18" fillId="2" borderId="0" xfId="3" applyFont="1" applyFill="1" applyBorder="1" applyAlignment="1">
      <alignment horizontal="left" vertical="center" wrapText="1"/>
    </xf>
    <xf numFmtId="0" fontId="11" fillId="3" borderId="1" xfId="2" applyFont="1" applyFill="1" applyBorder="1" applyAlignment="1">
      <alignment horizontal="center" vertical="center" wrapText="1"/>
    </xf>
    <xf numFmtId="0" fontId="11" fillId="2" borderId="1" xfId="0" applyFont="1" applyFill="1" applyBorder="1" applyAlignment="1">
      <alignment horizontal="center" vertical="center"/>
    </xf>
    <xf numFmtId="0" fontId="11" fillId="3" borderId="1" xfId="0" applyFont="1" applyFill="1" applyBorder="1" applyAlignment="1">
      <alignment horizontal="center" vertical="center"/>
    </xf>
    <xf numFmtId="0" fontId="34" fillId="2" borderId="0" xfId="13" applyFont="1" applyFill="1" applyAlignment="1">
      <alignment horizontal="left" vertical="center"/>
    </xf>
    <xf numFmtId="0" fontId="18" fillId="2" borderId="0" xfId="3" applyFont="1" applyFill="1" applyBorder="1" applyAlignment="1">
      <alignment vertical="center" wrapText="1"/>
    </xf>
    <xf numFmtId="0" fontId="12" fillId="2" borderId="1" xfId="2" applyFont="1" applyFill="1" applyBorder="1" applyAlignment="1">
      <alignment horizontal="center" vertical="center" wrapText="1"/>
    </xf>
    <xf numFmtId="0" fontId="11" fillId="2" borderId="0" xfId="18" applyFont="1" applyFill="1" applyAlignment="1">
      <alignment vertical="center"/>
    </xf>
    <xf numFmtId="0" fontId="11" fillId="2" borderId="0" xfId="18" applyFont="1" applyFill="1" applyAlignment="1">
      <alignment horizontal="left" vertical="center"/>
    </xf>
    <xf numFmtId="0" fontId="12" fillId="2" borderId="0" xfId="18" applyFont="1" applyFill="1" applyAlignment="1">
      <alignment vertical="center"/>
    </xf>
    <xf numFmtId="0" fontId="12" fillId="2" borderId="0" xfId="2" applyFont="1" applyFill="1" applyAlignment="1">
      <alignment horizontal="left" vertical="center"/>
    </xf>
    <xf numFmtId="0" fontId="12" fillId="2" borderId="1" xfId="0" applyFont="1" applyFill="1" applyBorder="1" applyAlignment="1">
      <alignment horizontal="left" vertical="center"/>
    </xf>
    <xf numFmtId="3" fontId="12" fillId="2" borderId="1" xfId="14" applyNumberFormat="1" applyFont="1" applyFill="1" applyBorder="1" applyAlignment="1">
      <alignment horizontal="right" vertical="center"/>
    </xf>
    <xf numFmtId="0" fontId="11" fillId="2" borderId="1" xfId="0" applyFont="1" applyFill="1" applyBorder="1" applyAlignment="1">
      <alignment horizontal="left" vertical="center"/>
    </xf>
    <xf numFmtId="0" fontId="12" fillId="2" borderId="0" xfId="0" applyFont="1" applyFill="1" applyBorder="1" applyAlignment="1">
      <alignment horizontal="left" vertical="center" wrapText="1"/>
    </xf>
    <xf numFmtId="0" fontId="11" fillId="3" borderId="1" xfId="2" applyFont="1" applyFill="1" applyBorder="1" applyAlignment="1">
      <alignment horizontal="center" vertical="center" wrapText="1"/>
    </xf>
    <xf numFmtId="0" fontId="11" fillId="2" borderId="1" xfId="0" applyFont="1" applyFill="1" applyBorder="1" applyAlignment="1">
      <alignment horizontal="center" vertical="center"/>
    </xf>
    <xf numFmtId="0" fontId="11" fillId="3" borderId="1" xfId="0" applyFont="1" applyFill="1" applyBorder="1" applyAlignment="1">
      <alignment horizontal="center" vertical="center"/>
    </xf>
    <xf numFmtId="0" fontId="15" fillId="2" borderId="0" xfId="18" applyFont="1" applyFill="1" applyAlignment="1">
      <alignment vertical="center"/>
    </xf>
    <xf numFmtId="0" fontId="34" fillId="2" borderId="0" xfId="18" applyFont="1" applyFill="1" applyAlignment="1">
      <alignment horizontal="left" vertical="center"/>
    </xf>
    <xf numFmtId="165" fontId="12" fillId="2" borderId="1" xfId="18" applyNumberFormat="1" applyFont="1" applyFill="1" applyBorder="1" applyAlignment="1">
      <alignment vertical="center"/>
    </xf>
    <xf numFmtId="165" fontId="12" fillId="2" borderId="1" xfId="18" applyNumberFormat="1" applyFont="1" applyFill="1" applyBorder="1" applyAlignment="1">
      <alignment horizontal="right" vertical="center"/>
    </xf>
    <xf numFmtId="165" fontId="11" fillId="3" borderId="1" xfId="18" applyNumberFormat="1" applyFont="1" applyFill="1" applyBorder="1" applyAlignment="1">
      <alignment vertical="center"/>
    </xf>
    <xf numFmtId="165" fontId="11" fillId="3" borderId="1" xfId="18" applyNumberFormat="1" applyFont="1" applyFill="1" applyBorder="1" applyAlignment="1">
      <alignment horizontal="right" vertical="center"/>
    </xf>
    <xf numFmtId="165" fontId="11" fillId="4" borderId="1" xfId="18" applyNumberFormat="1" applyFont="1" applyFill="1" applyBorder="1" applyAlignment="1">
      <alignment vertical="center"/>
    </xf>
    <xf numFmtId="165" fontId="11" fillId="4" borderId="1" xfId="18" applyNumberFormat="1" applyFont="1" applyFill="1" applyBorder="1" applyAlignment="1">
      <alignment horizontal="right" vertical="center"/>
    </xf>
    <xf numFmtId="164" fontId="12" fillId="2" borderId="1" xfId="2" applyNumberFormat="1" applyFont="1" applyFill="1" applyBorder="1" applyAlignment="1">
      <alignment vertical="center"/>
    </xf>
    <xf numFmtId="165" fontId="12" fillId="2" borderId="1" xfId="2" applyNumberFormat="1" applyFont="1" applyFill="1" applyBorder="1" applyAlignment="1">
      <alignment vertical="center"/>
    </xf>
    <xf numFmtId="164" fontId="11" fillId="3" borderId="1" xfId="2" applyNumberFormat="1" applyFont="1" applyFill="1" applyBorder="1" applyAlignment="1">
      <alignment vertical="center"/>
    </xf>
    <xf numFmtId="165" fontId="11" fillId="3" borderId="1" xfId="2" applyNumberFormat="1" applyFont="1" applyFill="1" applyBorder="1" applyAlignment="1">
      <alignment vertical="center"/>
    </xf>
    <xf numFmtId="164" fontId="11" fillId="4" borderId="1" xfId="2" applyNumberFormat="1" applyFont="1" applyFill="1" applyBorder="1" applyAlignment="1">
      <alignment vertical="center"/>
    </xf>
    <xf numFmtId="165" fontId="12" fillId="4" borderId="1" xfId="2" applyNumberFormat="1" applyFont="1" applyFill="1" applyBorder="1" applyAlignment="1">
      <alignment vertical="center"/>
    </xf>
    <xf numFmtId="164" fontId="12" fillId="2" borderId="1" xfId="14" applyNumberFormat="1" applyFont="1" applyFill="1" applyBorder="1" applyAlignment="1">
      <alignment vertical="center"/>
    </xf>
    <xf numFmtId="165" fontId="12" fillId="2" borderId="1" xfId="14" applyNumberFormat="1" applyFont="1" applyFill="1" applyBorder="1" applyAlignment="1">
      <alignment vertical="center"/>
    </xf>
    <xf numFmtId="0" fontId="11" fillId="2" borderId="0" xfId="13" applyFont="1" applyFill="1" applyAlignment="1">
      <alignment vertical="center"/>
    </xf>
    <xf numFmtId="0" fontId="11" fillId="4" borderId="1" xfId="14" applyFont="1" applyFill="1" applyBorder="1" applyAlignment="1">
      <alignment vertical="center"/>
    </xf>
    <xf numFmtId="0" fontId="13" fillId="2" borderId="0" xfId="13" applyFont="1" applyFill="1" applyAlignment="1">
      <alignment vertical="center"/>
    </xf>
    <xf numFmtId="0" fontId="32" fillId="2" borderId="0" xfId="0" applyFont="1" applyFill="1" applyAlignment="1">
      <alignment vertical="center"/>
    </xf>
    <xf numFmtId="10" fontId="12" fillId="2" borderId="0" xfId="4" applyNumberFormat="1" applyFont="1" applyFill="1" applyAlignment="1">
      <alignment vertical="center"/>
    </xf>
    <xf numFmtId="0" fontId="10" fillId="2" borderId="0" xfId="13" applyFont="1" applyFill="1" applyAlignment="1">
      <alignment vertical="center"/>
    </xf>
    <xf numFmtId="0" fontId="35" fillId="2" borderId="0" xfId="13" applyFont="1" applyFill="1" applyAlignment="1">
      <alignment vertical="center"/>
    </xf>
    <xf numFmtId="0" fontId="36" fillId="2" borderId="0" xfId="13" applyFont="1" applyFill="1" applyAlignment="1">
      <alignment vertical="center"/>
    </xf>
    <xf numFmtId="165" fontId="12" fillId="2" borderId="1" xfId="13" applyNumberFormat="1" applyFont="1" applyFill="1" applyBorder="1" applyAlignment="1">
      <alignment vertical="center"/>
    </xf>
    <xf numFmtId="165" fontId="11" fillId="3" borderId="1" xfId="13" applyNumberFormat="1" applyFont="1" applyFill="1" applyBorder="1" applyAlignment="1">
      <alignment vertical="center"/>
    </xf>
    <xf numFmtId="165" fontId="11" fillId="4" borderId="1" xfId="13" applyNumberFormat="1" applyFont="1" applyFill="1" applyBorder="1" applyAlignment="1">
      <alignment vertical="center"/>
    </xf>
    <xf numFmtId="164" fontId="12" fillId="5" borderId="1" xfId="14" applyNumberFormat="1" applyFont="1" applyFill="1" applyBorder="1" applyAlignment="1">
      <alignment vertical="center"/>
    </xf>
    <xf numFmtId="164" fontId="11" fillId="4" borderId="1" xfId="14" applyNumberFormat="1" applyFont="1" applyFill="1" applyBorder="1" applyAlignment="1">
      <alignment vertical="center"/>
    </xf>
    <xf numFmtId="165" fontId="11" fillId="4" borderId="1" xfId="14" applyNumberFormat="1" applyFont="1" applyFill="1" applyBorder="1" applyAlignment="1">
      <alignment vertical="center"/>
    </xf>
    <xf numFmtId="165" fontId="10" fillId="2" borderId="0" xfId="4" applyNumberFormat="1" applyFont="1" applyFill="1" applyAlignment="1">
      <alignment vertical="center"/>
    </xf>
    <xf numFmtId="0" fontId="10" fillId="2" borderId="0" xfId="13" applyFont="1" applyFill="1" applyAlignment="1">
      <alignment horizontal="left" vertical="center"/>
    </xf>
    <xf numFmtId="166" fontId="10" fillId="2" borderId="0" xfId="12" applyNumberFormat="1" applyFont="1" applyFill="1" applyAlignment="1">
      <alignment vertical="center"/>
    </xf>
    <xf numFmtId="0" fontId="11" fillId="2" borderId="0" xfId="17" applyFont="1" applyFill="1" applyAlignment="1">
      <alignment vertical="center"/>
    </xf>
    <xf numFmtId="3" fontId="11" fillId="3" borderId="1" xfId="14" applyNumberFormat="1" applyFont="1" applyFill="1" applyBorder="1" applyAlignment="1">
      <alignment horizontal="right" vertical="center"/>
    </xf>
    <xf numFmtId="3" fontId="11" fillId="4" borderId="1" xfId="14" applyNumberFormat="1" applyFont="1" applyFill="1" applyBorder="1" applyAlignment="1">
      <alignment horizontal="right" vertical="center"/>
    </xf>
    <xf numFmtId="0" fontId="11" fillId="2" borderId="0" xfId="19" applyFont="1" applyFill="1" applyAlignment="1">
      <alignment horizontal="left" vertical="center"/>
    </xf>
    <xf numFmtId="0" fontId="12" fillId="2" borderId="0" xfId="19" applyFont="1" applyFill="1" applyAlignment="1">
      <alignment vertical="center"/>
    </xf>
    <xf numFmtId="0" fontId="11" fillId="2" borderId="0" xfId="19" applyFont="1" applyFill="1" applyAlignment="1">
      <alignment vertical="center"/>
    </xf>
    <xf numFmtId="0" fontId="15" fillId="2" borderId="0" xfId="19" applyFont="1" applyFill="1" applyAlignment="1">
      <alignment vertical="center"/>
    </xf>
    <xf numFmtId="0" fontId="34" fillId="2" borderId="0" xfId="19" applyFont="1" applyFill="1" applyAlignment="1">
      <alignment horizontal="left" vertical="center"/>
    </xf>
    <xf numFmtId="0" fontId="12" fillId="2" borderId="0" xfId="19" applyFont="1" applyFill="1" applyBorder="1" applyAlignment="1">
      <alignment horizontal="left" vertical="center" wrapText="1"/>
    </xf>
    <xf numFmtId="0" fontId="12" fillId="2" borderId="0" xfId="19" applyFont="1" applyFill="1" applyBorder="1" applyAlignment="1">
      <alignment vertical="center"/>
    </xf>
    <xf numFmtId="164" fontId="12" fillId="5" borderId="1" xfId="2" applyNumberFormat="1" applyFont="1" applyFill="1" applyBorder="1" applyAlignment="1">
      <alignment vertical="center"/>
    </xf>
    <xf numFmtId="1" fontId="11" fillId="3" borderId="1" xfId="15" applyNumberFormat="1" applyFont="1" applyFill="1" applyBorder="1" applyAlignment="1">
      <alignment horizontal="right" vertical="center"/>
    </xf>
    <xf numFmtId="1" fontId="11" fillId="4" borderId="1" xfId="15" applyNumberFormat="1" applyFont="1" applyFill="1" applyBorder="1" applyAlignment="1">
      <alignment horizontal="right" vertical="center"/>
    </xf>
    <xf numFmtId="165" fontId="12" fillId="2" borderId="0" xfId="16" applyNumberFormat="1" applyFont="1" applyFill="1" applyAlignment="1">
      <alignment vertical="center"/>
    </xf>
    <xf numFmtId="167" fontId="12" fillId="2" borderId="1" xfId="12" applyNumberFormat="1" applyFont="1" applyFill="1" applyBorder="1" applyAlignment="1">
      <alignment horizontal="right" vertical="center"/>
    </xf>
    <xf numFmtId="167" fontId="11" fillId="4" borderId="1" xfId="12" applyNumberFormat="1" applyFont="1" applyFill="1" applyBorder="1" applyAlignment="1">
      <alignment horizontal="right" vertical="center"/>
    </xf>
    <xf numFmtId="167" fontId="12" fillId="5" borderId="1" xfId="12" applyNumberFormat="1" applyFont="1" applyFill="1" applyBorder="1" applyAlignment="1">
      <alignment horizontal="right" vertical="center"/>
    </xf>
    <xf numFmtId="0" fontId="11" fillId="3" borderId="1" xfId="2" applyFont="1" applyFill="1" applyBorder="1" applyAlignment="1">
      <alignment horizontal="center" vertical="center" wrapText="1"/>
    </xf>
    <xf numFmtId="0" fontId="11" fillId="3" borderId="1" xfId="0" applyFont="1" applyFill="1" applyBorder="1" applyAlignment="1">
      <alignment horizontal="center" vertical="center"/>
    </xf>
    <xf numFmtId="0" fontId="15" fillId="2" borderId="0" xfId="20" applyFont="1" applyFill="1" applyAlignment="1">
      <alignment vertical="center"/>
    </xf>
    <xf numFmtId="0" fontId="11" fillId="2" borderId="0" xfId="20" applyFont="1" applyFill="1" applyAlignment="1">
      <alignment vertical="center"/>
    </xf>
    <xf numFmtId="0" fontId="11" fillId="2" borderId="0" xfId="20" applyFont="1" applyFill="1" applyAlignment="1">
      <alignment horizontal="left" vertical="center"/>
    </xf>
    <xf numFmtId="0" fontId="12" fillId="2" borderId="0" xfId="20" applyFont="1" applyFill="1" applyAlignment="1">
      <alignment vertical="center"/>
    </xf>
    <xf numFmtId="0" fontId="12" fillId="2" borderId="0" xfId="20" applyFont="1" applyFill="1" applyBorder="1" applyAlignment="1">
      <alignment horizontal="left" vertical="center" wrapText="1"/>
    </xf>
    <xf numFmtId="0" fontId="34" fillId="2" borderId="0" xfId="20" applyFont="1" applyFill="1" applyAlignment="1">
      <alignment horizontal="left" vertical="center"/>
    </xf>
    <xf numFmtId="165" fontId="12" fillId="2" borderId="1" xfId="20" applyNumberFormat="1" applyFont="1" applyFill="1" applyBorder="1" applyAlignment="1">
      <alignment vertical="center"/>
    </xf>
    <xf numFmtId="165" fontId="12" fillId="2" borderId="1" xfId="20" applyNumberFormat="1" applyFont="1" applyFill="1" applyBorder="1" applyAlignment="1">
      <alignment horizontal="right" vertical="center"/>
    </xf>
    <xf numFmtId="165" fontId="11" fillId="3" borderId="1" xfId="20" applyNumberFormat="1" applyFont="1" applyFill="1" applyBorder="1" applyAlignment="1">
      <alignment vertical="center"/>
    </xf>
    <xf numFmtId="165" fontId="11" fillId="3" borderId="1" xfId="20" applyNumberFormat="1" applyFont="1" applyFill="1" applyBorder="1" applyAlignment="1">
      <alignment horizontal="right" vertical="center"/>
    </xf>
    <xf numFmtId="165" fontId="11" fillId="4" borderId="1" xfId="20" applyNumberFormat="1" applyFont="1" applyFill="1" applyBorder="1" applyAlignment="1">
      <alignment vertical="center"/>
    </xf>
    <xf numFmtId="165" fontId="11" fillId="4" borderId="1" xfId="20" applyNumberFormat="1" applyFont="1" applyFill="1" applyBorder="1" applyAlignment="1">
      <alignment horizontal="right" vertical="center"/>
    </xf>
    <xf numFmtId="3" fontId="11" fillId="4" borderId="1" xfId="0" applyNumberFormat="1" applyFont="1" applyFill="1" applyBorder="1" applyAlignment="1">
      <alignment horizontal="right" vertical="center"/>
    </xf>
    <xf numFmtId="166" fontId="12" fillId="5" borderId="1" xfId="15" applyNumberFormat="1" applyFont="1" applyFill="1" applyBorder="1" applyAlignment="1" applyProtection="1">
      <alignment horizontal="right" vertical="center"/>
    </xf>
    <xf numFmtId="166" fontId="12" fillId="5" borderId="1" xfId="15" applyNumberFormat="1" applyFont="1" applyFill="1" applyBorder="1" applyAlignment="1">
      <alignment vertical="center"/>
    </xf>
    <xf numFmtId="0" fontId="18" fillId="2" borderId="0" xfId="3" applyFont="1" applyFill="1" applyBorder="1" applyAlignment="1">
      <alignment horizontal="left" vertical="center" wrapText="1"/>
    </xf>
    <xf numFmtId="0" fontId="11" fillId="3" borderId="1" xfId="2" applyFont="1" applyFill="1" applyBorder="1" applyAlignment="1">
      <alignment horizontal="center" vertical="center" wrapText="1"/>
    </xf>
    <xf numFmtId="0" fontId="11" fillId="3" borderId="1" xfId="0" applyFont="1" applyFill="1" applyBorder="1" applyAlignment="1">
      <alignment horizontal="center" vertical="center"/>
    </xf>
    <xf numFmtId="0" fontId="15" fillId="2" borderId="0" xfId="20" applyFont="1" applyFill="1" applyAlignment="1">
      <alignment horizontal="left" vertical="center"/>
    </xf>
    <xf numFmtId="0" fontId="11" fillId="2" borderId="0" xfId="21" applyFont="1" applyFill="1" applyAlignment="1">
      <alignment horizontal="left" vertical="center"/>
    </xf>
    <xf numFmtId="0" fontId="12" fillId="2" borderId="0" xfId="21" applyFont="1" applyFill="1" applyAlignment="1">
      <alignment vertical="center"/>
    </xf>
    <xf numFmtId="0" fontId="12" fillId="2" borderId="0" xfId="21" applyFont="1" applyFill="1" applyBorder="1" applyAlignment="1">
      <alignment horizontal="left" vertical="center" wrapText="1"/>
    </xf>
    <xf numFmtId="0" fontId="11" fillId="2" borderId="0" xfId="21" applyFont="1" applyFill="1" applyAlignment="1">
      <alignment vertical="center"/>
    </xf>
    <xf numFmtId="0" fontId="15" fillId="2" borderId="0" xfId="21" applyFont="1" applyFill="1" applyAlignment="1">
      <alignment vertical="center"/>
    </xf>
    <xf numFmtId="0" fontId="34" fillId="2" borderId="0" xfId="21" applyFont="1" applyFill="1" applyAlignment="1">
      <alignment horizontal="left" vertical="center"/>
    </xf>
    <xf numFmtId="165" fontId="12" fillId="2" borderId="1" xfId="21" applyNumberFormat="1" applyFont="1" applyFill="1" applyBorder="1" applyAlignment="1">
      <alignment vertical="center"/>
    </xf>
    <xf numFmtId="165" fontId="12" fillId="2" borderId="1" xfId="21"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165" fontId="11" fillId="3" borderId="1" xfId="21" applyNumberFormat="1" applyFont="1" applyFill="1" applyBorder="1" applyAlignment="1">
      <alignment vertical="center"/>
    </xf>
    <xf numFmtId="165" fontId="11" fillId="3" borderId="1" xfId="21" applyNumberFormat="1" applyFont="1" applyFill="1" applyBorder="1" applyAlignment="1">
      <alignment horizontal="right" vertical="center"/>
    </xf>
    <xf numFmtId="165" fontId="11" fillId="4" borderId="1" xfId="21" applyNumberFormat="1" applyFont="1" applyFill="1" applyBorder="1" applyAlignment="1">
      <alignment vertical="center"/>
    </xf>
    <xf numFmtId="165" fontId="11" fillId="4" borderId="1" xfId="21" applyNumberFormat="1" applyFont="1" applyFill="1" applyBorder="1" applyAlignment="1">
      <alignment horizontal="right" vertical="center"/>
    </xf>
    <xf numFmtId="0" fontId="18" fillId="2" borderId="0" xfId="3" applyFont="1" applyFill="1" applyBorder="1" applyAlignment="1">
      <alignment horizontal="left" vertical="center" wrapText="1"/>
    </xf>
    <xf numFmtId="0" fontId="11" fillId="3" borderId="1" xfId="2" applyFont="1" applyFill="1" applyBorder="1" applyAlignment="1">
      <alignment horizontal="center" vertical="center" wrapText="1"/>
    </xf>
    <xf numFmtId="0" fontId="11" fillId="2" borderId="0" xfId="22" applyFont="1" applyFill="1" applyAlignment="1">
      <alignment horizontal="left" vertical="center"/>
    </xf>
    <xf numFmtId="0" fontId="12" fillId="2" borderId="0" xfId="22" applyFont="1" applyFill="1" applyAlignment="1">
      <alignment vertical="center"/>
    </xf>
    <xf numFmtId="0" fontId="12" fillId="2" borderId="1" xfId="2" applyFont="1" applyFill="1" applyBorder="1" applyAlignment="1">
      <alignment horizontal="center" vertical="center" wrapText="1"/>
    </xf>
    <xf numFmtId="0" fontId="12" fillId="2" borderId="0" xfId="22" applyFont="1" applyFill="1" applyBorder="1" applyAlignment="1">
      <alignment horizontal="left" vertical="center" wrapText="1"/>
    </xf>
    <xf numFmtId="3" fontId="12" fillId="2" borderId="1" xfId="15" applyNumberFormat="1" applyFont="1" applyFill="1" applyBorder="1" applyAlignment="1">
      <alignment vertical="center"/>
    </xf>
    <xf numFmtId="0" fontId="11" fillId="2" borderId="0" xfId="22" applyFont="1" applyFill="1" applyAlignment="1">
      <alignment vertical="center"/>
    </xf>
    <xf numFmtId="0" fontId="15" fillId="2" borderId="0" xfId="22" applyFont="1" applyFill="1" applyAlignment="1">
      <alignment vertical="center"/>
    </xf>
    <xf numFmtId="0" fontId="44" fillId="2" borderId="0" xfId="22" applyFont="1" applyFill="1" applyAlignment="1">
      <alignment horizontal="left" vertical="center"/>
    </xf>
    <xf numFmtId="0" fontId="12" fillId="2" borderId="16" xfId="0" applyFont="1" applyFill="1" applyBorder="1" applyAlignment="1">
      <alignment vertical="center" wrapText="1"/>
    </xf>
    <xf numFmtId="0" fontId="34" fillId="2" borderId="0" xfId="22" applyFont="1" applyFill="1" applyAlignment="1">
      <alignment horizontal="left" vertical="center"/>
    </xf>
    <xf numFmtId="3" fontId="11" fillId="3" borderId="1" xfId="15" applyNumberFormat="1" applyFont="1" applyFill="1" applyBorder="1" applyAlignment="1">
      <alignment horizontal="right" vertical="center"/>
    </xf>
    <xf numFmtId="0" fontId="15" fillId="2" borderId="0" xfId="22" applyFont="1" applyFill="1" applyAlignment="1">
      <alignment horizontal="left" vertical="center"/>
    </xf>
    <xf numFmtId="0" fontId="12" fillId="2" borderId="0" xfId="23" applyFont="1" applyFill="1" applyAlignment="1">
      <alignment vertical="center"/>
    </xf>
    <xf numFmtId="0" fontId="12" fillId="2" borderId="0" xfId="23" applyFont="1" applyFill="1" applyBorder="1" applyAlignment="1">
      <alignment horizontal="left" vertical="center" wrapText="1"/>
    </xf>
    <xf numFmtId="0" fontId="11" fillId="2" borderId="0" xfId="23" applyFont="1" applyFill="1" applyAlignment="1">
      <alignment vertical="center"/>
    </xf>
    <xf numFmtId="0" fontId="15" fillId="2" borderId="0" xfId="23" applyFont="1" applyFill="1" applyAlignment="1">
      <alignment vertical="center"/>
    </xf>
    <xf numFmtId="0" fontId="34" fillId="2" borderId="0" xfId="23" applyFont="1" applyFill="1" applyAlignment="1">
      <alignment horizontal="left" vertical="center"/>
    </xf>
    <xf numFmtId="0" fontId="18" fillId="2" borderId="0" xfId="3" applyFont="1" applyFill="1" applyBorder="1" applyAlignment="1">
      <alignment horizontal="left" vertical="center" wrapText="1"/>
    </xf>
    <xf numFmtId="0" fontId="11" fillId="3" borderId="1" xfId="2" applyFont="1" applyFill="1" applyBorder="1" applyAlignment="1">
      <alignment horizontal="center" vertical="center" wrapText="1"/>
    </xf>
    <xf numFmtId="0" fontId="11" fillId="3" borderId="1" xfId="0" applyFont="1" applyFill="1" applyBorder="1" applyAlignment="1">
      <alignment horizontal="center" vertical="center"/>
    </xf>
    <xf numFmtId="0" fontId="13" fillId="2" borderId="0" xfId="2" applyFont="1" applyFill="1" applyAlignment="1">
      <alignment horizontal="left" vertical="center"/>
    </xf>
    <xf numFmtId="0" fontId="12" fillId="2" borderId="1" xfId="2" quotePrefix="1" applyFont="1" applyFill="1" applyBorder="1" applyAlignment="1">
      <alignment vertical="center" wrapText="1"/>
    </xf>
    <xf numFmtId="0" fontId="13" fillId="2" borderId="0" xfId="24" applyFont="1" applyFill="1" applyAlignment="1">
      <alignment vertical="center"/>
    </xf>
    <xf numFmtId="165" fontId="13" fillId="2" borderId="0" xfId="4" applyNumberFormat="1" applyFont="1" applyFill="1" applyAlignment="1">
      <alignment vertical="center"/>
    </xf>
    <xf numFmtId="0" fontId="13" fillId="2" borderId="0" xfId="21" applyFont="1" applyFill="1" applyAlignment="1">
      <alignment vertical="center"/>
    </xf>
    <xf numFmtId="0" fontId="22" fillId="2" borderId="0" xfId="24" applyFont="1" applyFill="1" applyAlignment="1">
      <alignment vertical="center"/>
    </xf>
    <xf numFmtId="0" fontId="34" fillId="2" borderId="0" xfId="24" applyFont="1" applyFill="1" applyAlignment="1">
      <alignment horizontal="left" vertical="center"/>
    </xf>
    <xf numFmtId="0" fontId="13" fillId="2" borderId="0" xfId="24" applyFont="1" applyFill="1" applyBorder="1" applyAlignment="1">
      <alignment horizontal="left" vertical="center" wrapText="1"/>
    </xf>
    <xf numFmtId="0" fontId="40" fillId="2" borderId="0" xfId="24" applyFont="1" applyFill="1" applyAlignment="1">
      <alignment vertical="center"/>
    </xf>
    <xf numFmtId="0" fontId="43" fillId="2" borderId="0" xfId="24" applyFont="1" applyFill="1" applyAlignment="1">
      <alignment horizontal="left" vertical="center"/>
    </xf>
    <xf numFmtId="0" fontId="41" fillId="2" borderId="0" xfId="24" applyFont="1" applyFill="1" applyAlignment="1">
      <alignment vertical="center"/>
    </xf>
    <xf numFmtId="0" fontId="42" fillId="2" borderId="0" xfId="24" applyFont="1" applyFill="1" applyAlignment="1">
      <alignment vertical="center"/>
    </xf>
    <xf numFmtId="0" fontId="11" fillId="2" borderId="0" xfId="24" applyFont="1" applyFill="1" applyAlignment="1">
      <alignment vertical="center"/>
    </xf>
    <xf numFmtId="0" fontId="11" fillId="2" borderId="0" xfId="24" applyFont="1" applyFill="1" applyAlignment="1">
      <alignment horizontal="left" vertical="center"/>
    </xf>
    <xf numFmtId="0" fontId="12" fillId="2" borderId="0" xfId="24" applyFont="1" applyFill="1" applyAlignment="1">
      <alignment vertical="center"/>
    </xf>
    <xf numFmtId="0" fontId="12" fillId="2" borderId="0" xfId="24" applyFont="1" applyFill="1" applyBorder="1" applyAlignment="1">
      <alignment horizontal="left" vertical="center" wrapText="1"/>
    </xf>
    <xf numFmtId="0" fontId="15" fillId="2" borderId="0" xfId="24" applyFont="1" applyFill="1" applyAlignment="1">
      <alignment vertical="center"/>
    </xf>
    <xf numFmtId="3" fontId="11" fillId="4" borderId="1" xfId="15" applyNumberFormat="1" applyFont="1" applyFill="1" applyBorder="1" applyAlignment="1">
      <alignment horizontal="right" vertical="center"/>
    </xf>
    <xf numFmtId="0" fontId="11" fillId="4" borderId="1" xfId="1" applyFont="1" applyFill="1" applyBorder="1" applyAlignment="1">
      <alignment horizontal="center" vertical="center" wrapText="1"/>
    </xf>
    <xf numFmtId="0" fontId="13" fillId="2" borderId="0" xfId="1" applyFont="1" applyFill="1" applyBorder="1" applyAlignment="1">
      <alignment vertical="center"/>
    </xf>
    <xf numFmtId="0" fontId="11" fillId="4" borderId="1" xfId="1" applyFont="1" applyFill="1" applyBorder="1" applyAlignment="1">
      <alignment horizontal="center" vertical="center"/>
    </xf>
    <xf numFmtId="0" fontId="18" fillId="2" borderId="0" xfId="3" applyFont="1" applyFill="1" applyBorder="1" applyAlignment="1">
      <alignment horizontal="left" vertical="center" wrapText="1"/>
    </xf>
    <xf numFmtId="0" fontId="13" fillId="2" borderId="0" xfId="1" applyFont="1" applyFill="1" applyBorder="1" applyAlignment="1">
      <alignment horizontal="left" vertical="center"/>
    </xf>
    <xf numFmtId="0" fontId="13" fillId="2" borderId="5" xfId="1" applyFont="1" applyFill="1" applyBorder="1" applyAlignment="1">
      <alignment horizontal="left" vertical="center"/>
    </xf>
    <xf numFmtId="0" fontId="11" fillId="4" borderId="2" xfId="1" applyFont="1" applyFill="1" applyBorder="1" applyAlignment="1">
      <alignment horizontal="center" vertical="center" wrapText="1"/>
    </xf>
    <xf numFmtId="0" fontId="11" fillId="4" borderId="3"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1" xfId="5" applyFont="1" applyFill="1" applyBorder="1" applyAlignment="1">
      <alignment horizontal="center" vertical="center" wrapText="1"/>
    </xf>
    <xf numFmtId="0" fontId="13" fillId="2" borderId="0" xfId="5" applyFont="1" applyFill="1" applyBorder="1" applyAlignment="1">
      <alignment horizontal="left" vertical="center"/>
    </xf>
    <xf numFmtId="0" fontId="11" fillId="4" borderId="2" xfId="5" applyFont="1" applyFill="1" applyBorder="1" applyAlignment="1">
      <alignment horizontal="center" vertical="center" wrapText="1"/>
    </xf>
    <xf numFmtId="0" fontId="11" fillId="4" borderId="3" xfId="5" applyFont="1" applyFill="1" applyBorder="1" applyAlignment="1">
      <alignment horizontal="center" vertical="center" wrapText="1"/>
    </xf>
    <xf numFmtId="0" fontId="11" fillId="4" borderId="4" xfId="5" applyFont="1" applyFill="1" applyBorder="1" applyAlignment="1">
      <alignment horizontal="center" vertical="center" wrapText="1"/>
    </xf>
    <xf numFmtId="0" fontId="11" fillId="3" borderId="8" xfId="7" applyNumberFormat="1" applyFont="1" applyFill="1" applyBorder="1" applyAlignment="1">
      <alignment horizontal="center" vertical="center" wrapText="1"/>
    </xf>
    <xf numFmtId="0" fontId="11" fillId="3" borderId="14" xfId="7" applyNumberFormat="1" applyFont="1" applyFill="1" applyBorder="1" applyAlignment="1">
      <alignment horizontal="center" vertical="center" wrapText="1"/>
    </xf>
    <xf numFmtId="0" fontId="15" fillId="2" borderId="0" xfId="0" applyFont="1" applyFill="1" applyAlignment="1">
      <alignment horizontal="left"/>
    </xf>
    <xf numFmtId="0" fontId="11" fillId="4" borderId="2" xfId="7" applyNumberFormat="1" applyFont="1" applyFill="1" applyBorder="1" applyAlignment="1">
      <alignment horizontal="center" vertical="center"/>
    </xf>
    <xf numFmtId="0" fontId="11" fillId="4" borderId="3" xfId="7" applyNumberFormat="1" applyFont="1" applyFill="1" applyBorder="1" applyAlignment="1">
      <alignment horizontal="center" vertical="center"/>
    </xf>
    <xf numFmtId="0" fontId="11" fillId="4" borderId="4" xfId="7" applyNumberFormat="1" applyFont="1" applyFill="1" applyBorder="1" applyAlignment="1">
      <alignment horizontal="center" vertical="center"/>
    </xf>
    <xf numFmtId="0" fontId="11" fillId="3" borderId="1" xfId="7" applyNumberFormat="1" applyFont="1" applyFill="1" applyBorder="1" applyAlignment="1">
      <alignment horizontal="center" vertical="center" wrapText="1"/>
    </xf>
    <xf numFmtId="0" fontId="12" fillId="2" borderId="1" xfId="7" applyFont="1" applyFill="1" applyBorder="1" applyAlignment="1">
      <alignment horizontal="left" vertical="center"/>
    </xf>
    <xf numFmtId="0" fontId="13" fillId="2" borderId="5" xfId="7" applyFont="1" applyFill="1" applyBorder="1" applyAlignment="1">
      <alignment horizontal="left" vertical="center"/>
    </xf>
    <xf numFmtId="0" fontId="32" fillId="2" borderId="0" xfId="0" applyFont="1" applyFill="1" applyAlignment="1">
      <alignment horizontal="left"/>
    </xf>
    <xf numFmtId="0" fontId="12" fillId="2" borderId="0" xfId="9" applyFont="1" applyFill="1" applyBorder="1" applyAlignment="1">
      <alignment horizontal="left" vertical="center" wrapText="1"/>
    </xf>
    <xf numFmtId="0" fontId="11" fillId="4" borderId="6" xfId="7" applyFont="1" applyFill="1" applyBorder="1" applyAlignment="1">
      <alignment horizontal="center" vertical="center"/>
    </xf>
    <xf numFmtId="0" fontId="11" fillId="4" borderId="7" xfId="7" applyFont="1" applyFill="1" applyBorder="1" applyAlignment="1">
      <alignment horizontal="center" vertical="center"/>
    </xf>
    <xf numFmtId="0" fontId="11" fillId="4" borderId="9" xfId="7" applyFont="1" applyFill="1" applyBorder="1" applyAlignment="1">
      <alignment horizontal="center" vertical="center"/>
    </xf>
    <xf numFmtId="0" fontId="11" fillId="4" borderId="10" xfId="7" applyFont="1" applyFill="1" applyBorder="1" applyAlignment="1">
      <alignment horizontal="center" vertical="center"/>
    </xf>
    <xf numFmtId="0" fontId="11" fillId="4" borderId="12" xfId="7" applyFont="1" applyFill="1" applyBorder="1" applyAlignment="1">
      <alignment horizontal="center" vertical="center"/>
    </xf>
    <xf numFmtId="0" fontId="11" fillId="4" borderId="13" xfId="7" applyFont="1" applyFill="1" applyBorder="1" applyAlignment="1">
      <alignment horizontal="center" vertical="center"/>
    </xf>
    <xf numFmtId="165" fontId="11" fillId="4" borderId="8" xfId="7" applyNumberFormat="1" applyFont="1" applyFill="1" applyBorder="1" applyAlignment="1">
      <alignment horizontal="center" vertical="center" wrapText="1"/>
    </xf>
    <xf numFmtId="165" fontId="11" fillId="4" borderId="11" xfId="7" applyNumberFormat="1" applyFont="1" applyFill="1" applyBorder="1" applyAlignment="1">
      <alignment horizontal="center" vertical="center" wrapText="1"/>
    </xf>
    <xf numFmtId="165" fontId="11" fillId="4" borderId="14" xfId="7" applyNumberFormat="1" applyFont="1" applyFill="1" applyBorder="1" applyAlignment="1">
      <alignment horizontal="center" vertical="center" wrapText="1"/>
    </xf>
    <xf numFmtId="0" fontId="11" fillId="4" borderId="1" xfId="7" applyFont="1" applyFill="1" applyBorder="1" applyAlignment="1">
      <alignment horizontal="left" vertical="center"/>
    </xf>
    <xf numFmtId="0" fontId="13" fillId="2" borderId="0" xfId="11" applyFont="1" applyFill="1" applyAlignment="1">
      <alignment horizontal="left"/>
    </xf>
    <xf numFmtId="0" fontId="29" fillId="2" borderId="0" xfId="9" applyFont="1" applyFill="1" applyBorder="1" applyAlignment="1">
      <alignment horizontal="left" vertical="center" wrapText="1"/>
    </xf>
    <xf numFmtId="165" fontId="27" fillId="4" borderId="1" xfId="7" applyNumberFormat="1" applyFont="1" applyFill="1" applyBorder="1" applyAlignment="1">
      <alignment horizontal="center" vertical="center" wrapText="1"/>
    </xf>
    <xf numFmtId="3" fontId="27" fillId="3" borderId="1" xfId="7" applyNumberFormat="1" applyFont="1" applyFill="1" applyBorder="1" applyAlignment="1">
      <alignment horizontal="center" vertical="center" wrapText="1"/>
    </xf>
    <xf numFmtId="0" fontId="27" fillId="4" borderId="1" xfId="7" applyFont="1" applyFill="1" applyBorder="1" applyAlignment="1">
      <alignment horizontal="center" vertical="center" wrapText="1"/>
    </xf>
    <xf numFmtId="0" fontId="27" fillId="4" borderId="1" xfId="7" applyNumberFormat="1" applyFont="1" applyFill="1" applyBorder="1" applyAlignment="1">
      <alignment horizontal="center" vertical="center" wrapText="1"/>
    </xf>
    <xf numFmtId="165" fontId="27" fillId="4" borderId="8" xfId="7" applyNumberFormat="1" applyFont="1" applyFill="1" applyBorder="1" applyAlignment="1">
      <alignment horizontal="center" vertical="center" wrapText="1"/>
    </xf>
    <xf numFmtId="165" fontId="27" fillId="4" borderId="11" xfId="7" applyNumberFormat="1" applyFont="1" applyFill="1" applyBorder="1" applyAlignment="1">
      <alignment horizontal="center" vertical="center" wrapText="1"/>
    </xf>
    <xf numFmtId="165" fontId="27" fillId="4" borderId="14" xfId="7" applyNumberFormat="1" applyFont="1" applyFill="1" applyBorder="1" applyAlignment="1">
      <alignment horizontal="center" vertical="center" wrapText="1"/>
    </xf>
    <xf numFmtId="0" fontId="13" fillId="2" borderId="5" xfId="0" applyFont="1" applyFill="1" applyBorder="1" applyAlignment="1">
      <alignment horizontal="left" vertical="center" wrapText="1"/>
    </xf>
    <xf numFmtId="0" fontId="32" fillId="2" borderId="0" xfId="0" applyFont="1" applyFill="1" applyAlignment="1">
      <alignment horizontal="left" vertical="center"/>
    </xf>
    <xf numFmtId="0" fontId="13" fillId="2" borderId="0" xfId="0" applyFont="1" applyFill="1" applyBorder="1" applyAlignment="1">
      <alignment horizontal="left" vertical="center" wrapText="1"/>
    </xf>
    <xf numFmtId="0" fontId="11" fillId="4" borderId="8"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8"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3" borderId="1" xfId="2" applyFont="1" applyFill="1" applyBorder="1" applyAlignment="1">
      <alignment horizontal="center" vertical="center" wrapText="1"/>
    </xf>
    <xf numFmtId="0" fontId="11" fillId="4" borderId="8" xfId="13" applyFont="1" applyFill="1" applyBorder="1" applyAlignment="1">
      <alignment horizontal="center" vertical="center"/>
    </xf>
    <xf numFmtId="0" fontId="11" fillId="4" borderId="14" xfId="13" applyFont="1" applyFill="1" applyBorder="1" applyAlignment="1">
      <alignment horizontal="center" vertical="center"/>
    </xf>
    <xf numFmtId="0" fontId="14" fillId="2" borderId="0" xfId="0" applyFont="1" applyFill="1" applyBorder="1" applyAlignment="1">
      <alignment horizontal="left" vertical="center"/>
    </xf>
    <xf numFmtId="0" fontId="13" fillId="2" borderId="0" xfId="0" applyFont="1" applyFill="1" applyBorder="1" applyAlignment="1">
      <alignment horizontal="left" vertical="center"/>
    </xf>
    <xf numFmtId="0" fontId="11" fillId="4" borderId="2" xfId="2" applyFont="1" applyFill="1" applyBorder="1" applyAlignment="1">
      <alignment horizontal="left" vertical="center" wrapText="1"/>
    </xf>
    <xf numFmtId="0" fontId="11" fillId="4" borderId="4" xfId="2" applyFont="1" applyFill="1" applyBorder="1" applyAlignment="1">
      <alignment horizontal="left" vertical="center" wrapText="1"/>
    </xf>
    <xf numFmtId="0" fontId="11" fillId="3" borderId="2" xfId="2" applyFont="1" applyFill="1" applyBorder="1" applyAlignment="1">
      <alignment horizontal="center" vertical="center" wrapText="1"/>
    </xf>
    <xf numFmtId="0" fontId="11" fillId="3" borderId="3" xfId="2" applyFont="1" applyFill="1" applyBorder="1" applyAlignment="1">
      <alignment horizontal="center" vertical="center" wrapText="1"/>
    </xf>
    <xf numFmtId="0" fontId="11" fillId="3" borderId="4" xfId="2" applyFont="1" applyFill="1" applyBorder="1" applyAlignment="1">
      <alignment horizontal="center" vertical="center" wrapText="1"/>
    </xf>
    <xf numFmtId="0" fontId="11" fillId="2" borderId="1" xfId="0" applyFont="1" applyFill="1" applyBorder="1" applyAlignment="1">
      <alignment horizontal="center" vertical="center"/>
    </xf>
    <xf numFmtId="0" fontId="11" fillId="3" borderId="1" xfId="0" applyFont="1" applyFill="1" applyBorder="1" applyAlignment="1">
      <alignment horizontal="center" vertical="center"/>
    </xf>
    <xf numFmtId="0" fontId="13" fillId="2" borderId="0" xfId="13" applyFont="1" applyFill="1" applyBorder="1" applyAlignment="1">
      <alignment horizontal="left" vertical="center" wrapText="1"/>
    </xf>
    <xf numFmtId="0" fontId="11" fillId="4" borderId="1" xfId="2" applyFont="1" applyFill="1" applyBorder="1" applyAlignment="1">
      <alignment horizontal="left" vertical="center" wrapText="1"/>
    </xf>
    <xf numFmtId="0" fontId="11" fillId="3" borderId="1" xfId="2" applyFont="1" applyFill="1" applyBorder="1" applyAlignment="1">
      <alignment horizontal="center" vertical="center"/>
    </xf>
    <xf numFmtId="0" fontId="11" fillId="2" borderId="8" xfId="2" applyFont="1" applyFill="1" applyBorder="1" applyAlignment="1">
      <alignment horizontal="center" vertical="center" wrapText="1"/>
    </xf>
    <xf numFmtId="0" fontId="11" fillId="2" borderId="11" xfId="2" applyFont="1" applyFill="1" applyBorder="1" applyAlignment="1">
      <alignment horizontal="center" vertical="center" wrapText="1"/>
    </xf>
    <xf numFmtId="0" fontId="11" fillId="2" borderId="14" xfId="2" applyFont="1" applyFill="1" applyBorder="1" applyAlignment="1">
      <alignment horizontal="center" vertical="center" wrapText="1"/>
    </xf>
    <xf numFmtId="0" fontId="12" fillId="2" borderId="8" xfId="2" applyFont="1" applyFill="1" applyBorder="1" applyAlignment="1">
      <alignment horizontal="center" vertical="center" wrapText="1"/>
    </xf>
    <xf numFmtId="0" fontId="12" fillId="2" borderId="11" xfId="2" applyFont="1" applyFill="1" applyBorder="1" applyAlignment="1">
      <alignment horizontal="center" vertical="center" wrapText="1"/>
    </xf>
    <xf numFmtId="0" fontId="12" fillId="2" borderId="14" xfId="2" applyFont="1" applyFill="1" applyBorder="1" applyAlignment="1">
      <alignment horizontal="center" vertical="center" wrapText="1"/>
    </xf>
    <xf numFmtId="0" fontId="12" fillId="2" borderId="2" xfId="2" applyFont="1" applyFill="1" applyBorder="1" applyAlignment="1">
      <alignment horizontal="left" vertical="center"/>
    </xf>
    <xf numFmtId="0" fontId="12" fillId="2" borderId="4" xfId="2" applyFont="1" applyFill="1" applyBorder="1" applyAlignment="1">
      <alignment horizontal="left" vertical="center"/>
    </xf>
    <xf numFmtId="165" fontId="11" fillId="3" borderId="1" xfId="2" applyNumberFormat="1" applyFont="1" applyFill="1" applyBorder="1" applyAlignment="1">
      <alignment horizontal="center" vertical="center" wrapText="1"/>
    </xf>
    <xf numFmtId="0" fontId="34" fillId="2" borderId="0" xfId="13" applyFont="1" applyFill="1" applyAlignment="1">
      <alignment horizontal="left" vertical="center"/>
    </xf>
    <xf numFmtId="0" fontId="13" fillId="2" borderId="0" xfId="2" applyFont="1" applyFill="1" applyAlignment="1">
      <alignment horizontal="left" vertical="center"/>
    </xf>
    <xf numFmtId="0" fontId="11" fillId="3" borderId="8" xfId="2" applyFont="1" applyFill="1" applyBorder="1" applyAlignment="1">
      <alignment horizontal="center" vertical="center" wrapText="1"/>
    </xf>
    <xf numFmtId="0" fontId="11" fillId="3" borderId="14" xfId="2" applyFont="1" applyFill="1" applyBorder="1" applyAlignment="1">
      <alignment horizontal="center" vertical="center" wrapText="1"/>
    </xf>
    <xf numFmtId="0" fontId="34" fillId="2" borderId="15" xfId="13" applyFont="1" applyFill="1" applyBorder="1" applyAlignment="1">
      <alignment horizontal="left" vertical="center"/>
    </xf>
    <xf numFmtId="0" fontId="11" fillId="3" borderId="8" xfId="2" applyFont="1" applyFill="1" applyBorder="1" applyAlignment="1">
      <alignment horizontal="center" vertical="center"/>
    </xf>
    <xf numFmtId="0" fontId="11" fillId="3" borderId="14" xfId="2" applyFont="1" applyFill="1" applyBorder="1" applyAlignment="1">
      <alignment horizontal="center" vertical="center"/>
    </xf>
    <xf numFmtId="0" fontId="11" fillId="4" borderId="2" xfId="0" applyFont="1" applyFill="1" applyBorder="1" applyAlignment="1">
      <alignment horizontal="left" vertical="center"/>
    </xf>
    <xf numFmtId="0" fontId="11" fillId="4" borderId="4" xfId="0" applyFont="1" applyFill="1" applyBorder="1" applyAlignment="1">
      <alignment horizontal="left" vertical="center"/>
    </xf>
    <xf numFmtId="0" fontId="11" fillId="2" borderId="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13" fillId="2" borderId="0" xfId="20" applyFont="1" applyFill="1" applyBorder="1" applyAlignment="1">
      <alignment horizontal="left" vertical="center" wrapText="1"/>
    </xf>
    <xf numFmtId="0" fontId="13" fillId="2" borderId="0" xfId="2" applyFont="1" applyFill="1" applyAlignment="1">
      <alignment horizontal="left" vertical="center" wrapText="1"/>
    </xf>
    <xf numFmtId="0" fontId="11" fillId="2" borderId="8" xfId="22" applyFont="1" applyFill="1" applyBorder="1" applyAlignment="1">
      <alignment horizontal="center" vertical="center"/>
    </xf>
    <xf numFmtId="0" fontId="11" fillId="2" borderId="11" xfId="22" applyFont="1" applyFill="1" applyBorder="1" applyAlignment="1">
      <alignment horizontal="center" vertical="center"/>
    </xf>
    <xf numFmtId="0" fontId="11" fillId="2" borderId="14" xfId="22" applyFont="1" applyFill="1" applyBorder="1" applyAlignment="1">
      <alignment horizontal="center" vertical="center"/>
    </xf>
    <xf numFmtId="0" fontId="13" fillId="2" borderId="0" xfId="24" applyFont="1" applyFill="1" applyBorder="1" applyAlignment="1">
      <alignment horizontal="left" vertical="center" wrapText="1"/>
    </xf>
    <xf numFmtId="0" fontId="12" fillId="2" borderId="5" xfId="0" applyFont="1" applyFill="1" applyBorder="1" applyAlignment="1">
      <alignment horizontal="left" vertical="center" wrapText="1"/>
    </xf>
  </cellXfs>
  <cellStyles count="25">
    <cellStyle name="Millares" xfId="12" builtinId="3"/>
    <cellStyle name="Millares 2" xfId="15"/>
    <cellStyle name="Millares 3" xfId="10"/>
    <cellStyle name="Normal" xfId="0" builtinId="0"/>
    <cellStyle name="Normal 10" xfId="2"/>
    <cellStyle name="Normal 2" xfId="6"/>
    <cellStyle name="Normal 2 2" xfId="13"/>
    <cellStyle name="Normal 2 2 2" xfId="17"/>
    <cellStyle name="Normal 2 2 2 2" xfId="18"/>
    <cellStyle name="Normal 2 2 3" xfId="19"/>
    <cellStyle name="Normal 2 2 4" xfId="20"/>
    <cellStyle name="Normal 2 2 4 2" xfId="21"/>
    <cellStyle name="Normal 2 2 5" xfId="22"/>
    <cellStyle name="Normal 2 2 6" xfId="23"/>
    <cellStyle name="Normal 2 2 7" xfId="24"/>
    <cellStyle name="Normal 2 2 8" xfId="7"/>
    <cellStyle name="Normal 2 3" xfId="11"/>
    <cellStyle name="Normal 2 4" xfId="14"/>
    <cellStyle name="Normal 3 3" xfId="1"/>
    <cellStyle name="Normal 3 3 2" xfId="3"/>
    <cellStyle name="Normal 3 3 3" xfId="5"/>
    <cellStyle name="Normal 6" xfId="9"/>
    <cellStyle name="Porcentaje" xfId="4" builtinId="5"/>
    <cellStyle name="Porcentaje 2" xfId="8"/>
    <cellStyle name="Porcentaje 3"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4"/>
  <sheetViews>
    <sheetView tabSelected="1" zoomScaleNormal="100" workbookViewId="0">
      <selection activeCell="B24" sqref="B24:L24"/>
    </sheetView>
  </sheetViews>
  <sheetFormatPr baseColWidth="10" defaultColWidth="11.42578125" defaultRowHeight="11.25" x14ac:dyDescent="0.2"/>
  <cols>
    <col min="1" max="1" width="11.42578125" style="2"/>
    <col min="2" max="2" width="17.7109375" style="2" customWidth="1"/>
    <col min="3" max="3" width="11.42578125" style="2"/>
    <col min="4" max="4" width="11.85546875" style="2" customWidth="1"/>
    <col min="5" max="5" width="9.140625" style="2" bestFit="1" customWidth="1"/>
    <col min="6" max="6" width="9.85546875" style="2" bestFit="1" customWidth="1"/>
    <col min="7" max="7" width="11.42578125" style="2"/>
    <col min="8" max="8" width="11.85546875" style="2" customWidth="1"/>
    <col min="9" max="9" width="9.140625" style="2" bestFit="1" customWidth="1"/>
    <col min="10" max="10" width="9.85546875" style="2" bestFit="1" customWidth="1"/>
    <col min="11" max="11" width="14.28515625" style="2" customWidth="1"/>
    <col min="12" max="12" width="11.42578125" style="2"/>
    <col min="13" max="13" width="14.42578125" style="2" customWidth="1"/>
    <col min="14" max="16384" width="11.42578125" style="2"/>
  </cols>
  <sheetData>
    <row r="2" spans="2:15" ht="15" x14ac:dyDescent="0.25">
      <c r="B2" s="3" t="s">
        <v>24</v>
      </c>
    </row>
    <row r="3" spans="2:15" ht="12.75" x14ac:dyDescent="0.2">
      <c r="B3" s="4" t="s">
        <v>25</v>
      </c>
    </row>
    <row r="5" spans="2:15" ht="15" customHeight="1" x14ac:dyDescent="0.2">
      <c r="B5" s="294" t="s">
        <v>18</v>
      </c>
      <c r="C5" s="292">
        <v>2019</v>
      </c>
      <c r="D5" s="292"/>
      <c r="E5" s="292"/>
      <c r="F5" s="292"/>
      <c r="G5" s="292">
        <v>2020</v>
      </c>
      <c r="H5" s="292"/>
      <c r="I5" s="292"/>
      <c r="J5" s="292"/>
      <c r="K5" s="292" t="s">
        <v>19</v>
      </c>
      <c r="L5" s="292" t="s">
        <v>20</v>
      </c>
    </row>
    <row r="6" spans="2:15" ht="22.5" x14ac:dyDescent="0.2">
      <c r="B6" s="294"/>
      <c r="C6" s="10" t="s">
        <v>0</v>
      </c>
      <c r="D6" s="10" t="s">
        <v>21</v>
      </c>
      <c r="E6" s="10" t="s">
        <v>1</v>
      </c>
      <c r="F6" s="10" t="s">
        <v>22</v>
      </c>
      <c r="G6" s="10" t="s">
        <v>0</v>
      </c>
      <c r="H6" s="10" t="s">
        <v>21</v>
      </c>
      <c r="I6" s="10" t="s">
        <v>1</v>
      </c>
      <c r="J6" s="10" t="s">
        <v>22</v>
      </c>
      <c r="K6" s="292"/>
      <c r="L6" s="292"/>
    </row>
    <row r="7" spans="2:15" x14ac:dyDescent="0.2">
      <c r="B7" s="5" t="s">
        <v>2</v>
      </c>
      <c r="C7" s="6">
        <v>14103</v>
      </c>
      <c r="D7" s="6">
        <v>3139</v>
      </c>
      <c r="E7" s="6">
        <v>85</v>
      </c>
      <c r="F7" s="6">
        <v>17327</v>
      </c>
      <c r="G7" s="9">
        <v>12896</v>
      </c>
      <c r="H7" s="6">
        <v>1933</v>
      </c>
      <c r="I7" s="6">
        <v>73</v>
      </c>
      <c r="J7" s="6">
        <v>14902</v>
      </c>
      <c r="K7" s="7">
        <v>2.3965582925265516E-2</v>
      </c>
      <c r="L7" s="7">
        <v>-8.5584627384244438E-2</v>
      </c>
      <c r="N7" s="32"/>
      <c r="O7" s="8"/>
    </row>
    <row r="8" spans="2:15" x14ac:dyDescent="0.2">
      <c r="B8" s="5" t="s">
        <v>3</v>
      </c>
      <c r="C8" s="6">
        <v>3779</v>
      </c>
      <c r="D8" s="6">
        <v>96</v>
      </c>
      <c r="E8" s="6">
        <v>12</v>
      </c>
      <c r="F8" s="6">
        <v>3887</v>
      </c>
      <c r="G8" s="9">
        <v>3487</v>
      </c>
      <c r="H8" s="6">
        <v>134</v>
      </c>
      <c r="I8" s="6">
        <v>8</v>
      </c>
      <c r="J8" s="6">
        <v>3629</v>
      </c>
      <c r="K8" s="7">
        <v>6.4801479265199175E-3</v>
      </c>
      <c r="L8" s="7">
        <v>-7.7269118814501159E-2</v>
      </c>
      <c r="N8" s="32"/>
      <c r="O8" s="8"/>
    </row>
    <row r="9" spans="2:15" x14ac:dyDescent="0.2">
      <c r="B9" s="5" t="s">
        <v>4</v>
      </c>
      <c r="C9" s="6">
        <v>476</v>
      </c>
      <c r="D9" s="6">
        <v>0</v>
      </c>
      <c r="E9" s="6">
        <v>0</v>
      </c>
      <c r="F9" s="6">
        <v>476</v>
      </c>
      <c r="G9" s="9">
        <v>493</v>
      </c>
      <c r="H9" s="6">
        <v>0</v>
      </c>
      <c r="I9" s="6">
        <v>0</v>
      </c>
      <c r="J9" s="6">
        <v>493</v>
      </c>
      <c r="K9" s="7">
        <v>9.161780693359103E-4</v>
      </c>
      <c r="L9" s="7">
        <v>3.5714285714285809E-2</v>
      </c>
      <c r="N9" s="32"/>
      <c r="O9" s="8"/>
    </row>
    <row r="10" spans="2:15" x14ac:dyDescent="0.2">
      <c r="B10" s="5" t="s">
        <v>5</v>
      </c>
      <c r="C10" s="6">
        <v>11163</v>
      </c>
      <c r="D10" s="6">
        <v>322</v>
      </c>
      <c r="E10" s="6">
        <v>100</v>
      </c>
      <c r="F10" s="6">
        <v>11585</v>
      </c>
      <c r="G10" s="9">
        <v>11695</v>
      </c>
      <c r="H10" s="6">
        <v>225</v>
      </c>
      <c r="I10" s="6">
        <v>89</v>
      </c>
      <c r="J10" s="6">
        <v>12009</v>
      </c>
      <c r="K10" s="7">
        <v>2.1733676512948216E-2</v>
      </c>
      <c r="L10" s="7">
        <v>4.7657439756337849E-2</v>
      </c>
      <c r="N10" s="32"/>
      <c r="O10" s="8"/>
    </row>
    <row r="11" spans="2:15" x14ac:dyDescent="0.2">
      <c r="B11" s="5" t="s">
        <v>6</v>
      </c>
      <c r="C11" s="6">
        <v>850</v>
      </c>
      <c r="D11" s="6">
        <v>22</v>
      </c>
      <c r="E11" s="6">
        <v>0</v>
      </c>
      <c r="F11" s="6">
        <v>872</v>
      </c>
      <c r="G11" s="9">
        <v>1236</v>
      </c>
      <c r="H11" s="6">
        <v>2</v>
      </c>
      <c r="I11" s="6">
        <v>0</v>
      </c>
      <c r="J11" s="6">
        <v>1238</v>
      </c>
      <c r="K11" s="7">
        <v>2.2969494801200509E-3</v>
      </c>
      <c r="L11" s="7">
        <v>0.45411764705882351</v>
      </c>
      <c r="N11" s="32"/>
      <c r="O11" s="8"/>
    </row>
    <row r="12" spans="2:15" x14ac:dyDescent="0.2">
      <c r="B12" s="5" t="s">
        <v>7</v>
      </c>
      <c r="C12" s="6">
        <v>1098</v>
      </c>
      <c r="D12" s="6">
        <v>5</v>
      </c>
      <c r="E12" s="6">
        <v>2</v>
      </c>
      <c r="F12" s="6">
        <v>1105</v>
      </c>
      <c r="G12" s="9">
        <v>1252</v>
      </c>
      <c r="H12" s="6">
        <v>0</v>
      </c>
      <c r="I12" s="6">
        <v>0</v>
      </c>
      <c r="J12" s="6">
        <v>1252</v>
      </c>
      <c r="K12" s="7">
        <v>2.3266834539727378E-3</v>
      </c>
      <c r="L12" s="7">
        <v>0.14025500910746813</v>
      </c>
      <c r="N12" s="32"/>
      <c r="O12" s="8"/>
    </row>
    <row r="13" spans="2:15" x14ac:dyDescent="0.2">
      <c r="B13" s="5" t="s">
        <v>8</v>
      </c>
      <c r="C13" s="6">
        <v>32930</v>
      </c>
      <c r="D13" s="6">
        <v>381</v>
      </c>
      <c r="E13" s="6">
        <v>1367</v>
      </c>
      <c r="F13" s="6">
        <v>34678</v>
      </c>
      <c r="G13" s="9">
        <v>33743</v>
      </c>
      <c r="H13" s="6">
        <v>415</v>
      </c>
      <c r="I13" s="6">
        <v>796</v>
      </c>
      <c r="J13" s="6">
        <v>34954</v>
      </c>
      <c r="K13" s="7">
        <v>6.2707092481950555E-2</v>
      </c>
      <c r="L13" s="7">
        <v>2.4688733677497687E-2</v>
      </c>
      <c r="N13" s="32"/>
      <c r="O13" s="8"/>
    </row>
    <row r="14" spans="2:15" x14ac:dyDescent="0.2">
      <c r="B14" s="5" t="s">
        <v>9</v>
      </c>
      <c r="C14" s="6">
        <v>82577</v>
      </c>
      <c r="D14" s="6">
        <v>741</v>
      </c>
      <c r="E14" s="6">
        <v>70</v>
      </c>
      <c r="F14" s="6">
        <v>83388</v>
      </c>
      <c r="G14" s="9">
        <v>80447</v>
      </c>
      <c r="H14" s="6">
        <v>239</v>
      </c>
      <c r="I14" s="6">
        <v>40</v>
      </c>
      <c r="J14" s="6">
        <v>80726</v>
      </c>
      <c r="K14" s="7">
        <v>0.14950056215794316</v>
      </c>
      <c r="L14" s="7">
        <v>-2.5794107318018344E-2</v>
      </c>
      <c r="N14" s="32"/>
      <c r="O14" s="8"/>
    </row>
    <row r="15" spans="2:15" x14ac:dyDescent="0.2">
      <c r="B15" s="5" t="s">
        <v>10</v>
      </c>
      <c r="C15" s="6">
        <v>152206</v>
      </c>
      <c r="D15" s="6">
        <v>830</v>
      </c>
      <c r="E15" s="6">
        <v>277</v>
      </c>
      <c r="F15" s="6">
        <v>153313</v>
      </c>
      <c r="G15" s="9">
        <v>149389</v>
      </c>
      <c r="H15" s="6">
        <v>1261</v>
      </c>
      <c r="I15" s="6">
        <v>295</v>
      </c>
      <c r="J15" s="6">
        <v>150945</v>
      </c>
      <c r="K15" s="7">
        <v>0.27762053874243875</v>
      </c>
      <c r="L15" s="7">
        <v>-1.8507811781401484E-2</v>
      </c>
      <c r="N15" s="32"/>
      <c r="O15" s="8"/>
    </row>
    <row r="16" spans="2:15" x14ac:dyDescent="0.2">
      <c r="B16" s="5" t="s">
        <v>11</v>
      </c>
      <c r="C16" s="6">
        <v>149070</v>
      </c>
      <c r="D16" s="6">
        <v>17562</v>
      </c>
      <c r="E16" s="6">
        <v>2441</v>
      </c>
      <c r="F16" s="6">
        <v>169073</v>
      </c>
      <c r="G16" s="9">
        <v>138518</v>
      </c>
      <c r="H16" s="6">
        <v>10720</v>
      </c>
      <c r="I16" s="6">
        <v>1827</v>
      </c>
      <c r="J16" s="6">
        <v>151065</v>
      </c>
      <c r="K16" s="7">
        <v>0.2574181618829039</v>
      </c>
      <c r="L16" s="7">
        <v>-7.0785536996042175E-2</v>
      </c>
      <c r="N16" s="32"/>
      <c r="O16" s="8"/>
    </row>
    <row r="17" spans="2:15" x14ac:dyDescent="0.2">
      <c r="B17" s="5" t="s">
        <v>12</v>
      </c>
      <c r="C17" s="6">
        <v>103433</v>
      </c>
      <c r="D17" s="6">
        <v>1112</v>
      </c>
      <c r="E17" s="6">
        <v>49</v>
      </c>
      <c r="F17" s="6">
        <v>104594</v>
      </c>
      <c r="G17" s="9">
        <v>94224</v>
      </c>
      <c r="H17" s="6">
        <v>1300</v>
      </c>
      <c r="I17" s="6">
        <v>40</v>
      </c>
      <c r="J17" s="6">
        <v>95564</v>
      </c>
      <c r="K17" s="7">
        <v>0.17510337201847223</v>
      </c>
      <c r="L17" s="7">
        <v>-8.9033480610636873E-2</v>
      </c>
      <c r="N17" s="32"/>
      <c r="O17" s="8"/>
    </row>
    <row r="18" spans="2:15" x14ac:dyDescent="0.2">
      <c r="B18" s="5" t="s">
        <v>13</v>
      </c>
      <c r="C18" s="6">
        <v>208</v>
      </c>
      <c r="D18" s="6">
        <v>2</v>
      </c>
      <c r="E18" s="6">
        <v>3</v>
      </c>
      <c r="F18" s="6">
        <v>213</v>
      </c>
      <c r="G18" s="9">
        <v>223</v>
      </c>
      <c r="H18" s="6">
        <v>1</v>
      </c>
      <c r="I18" s="6">
        <v>0</v>
      </c>
      <c r="J18" s="6">
        <v>224</v>
      </c>
      <c r="K18" s="7">
        <v>4.1441726057182148E-4</v>
      </c>
      <c r="L18" s="7">
        <v>7.2115384615384581E-2</v>
      </c>
      <c r="N18" s="32"/>
      <c r="O18" s="8"/>
    </row>
    <row r="19" spans="2:15" x14ac:dyDescent="0.2">
      <c r="B19" s="5" t="s">
        <v>14</v>
      </c>
      <c r="C19" s="6">
        <v>6803</v>
      </c>
      <c r="D19" s="6">
        <v>3</v>
      </c>
      <c r="E19" s="6">
        <v>7</v>
      </c>
      <c r="F19" s="6">
        <v>6813</v>
      </c>
      <c r="G19" s="9">
        <v>5334</v>
      </c>
      <c r="H19" s="6">
        <v>0</v>
      </c>
      <c r="I19" s="6">
        <v>0</v>
      </c>
      <c r="J19" s="6">
        <v>5334</v>
      </c>
      <c r="K19" s="7">
        <v>9.9125635331394433E-3</v>
      </c>
      <c r="L19" s="7">
        <v>-0.21593414669998534</v>
      </c>
      <c r="N19" s="32"/>
      <c r="O19" s="8"/>
    </row>
    <row r="20" spans="2:15" x14ac:dyDescent="0.2">
      <c r="B20" s="5" t="s">
        <v>15</v>
      </c>
      <c r="C20" s="6">
        <v>30</v>
      </c>
      <c r="D20" s="6">
        <v>0</v>
      </c>
      <c r="E20" s="6">
        <v>0</v>
      </c>
      <c r="F20" s="6">
        <v>30</v>
      </c>
      <c r="G20" s="9">
        <v>13</v>
      </c>
      <c r="H20" s="6">
        <v>0</v>
      </c>
      <c r="I20" s="6">
        <v>0</v>
      </c>
      <c r="J20" s="6">
        <v>13</v>
      </c>
      <c r="K20" s="7">
        <v>2.4158853755307978E-5</v>
      </c>
      <c r="L20" s="7">
        <v>-0.56666666666666665</v>
      </c>
      <c r="N20" s="32"/>
      <c r="O20" s="8"/>
    </row>
    <row r="21" spans="2:15" x14ac:dyDescent="0.2">
      <c r="B21" s="5" t="s">
        <v>16</v>
      </c>
      <c r="C21" s="6">
        <v>2569</v>
      </c>
      <c r="D21" s="6">
        <v>0</v>
      </c>
      <c r="E21" s="6">
        <v>0</v>
      </c>
      <c r="F21" s="6">
        <v>2569</v>
      </c>
      <c r="G21" s="9">
        <v>1436</v>
      </c>
      <c r="H21" s="6">
        <v>0</v>
      </c>
      <c r="I21" s="6">
        <v>0</v>
      </c>
      <c r="J21" s="6">
        <v>1436</v>
      </c>
      <c r="K21" s="7">
        <v>2.6686241532786351E-3</v>
      </c>
      <c r="L21" s="7">
        <v>-0.44102763721292326</v>
      </c>
      <c r="N21" s="32"/>
      <c r="O21" s="8"/>
    </row>
    <row r="22" spans="2:15" x14ac:dyDescent="0.2">
      <c r="B22" s="5" t="s">
        <v>17</v>
      </c>
      <c r="C22" s="6">
        <v>4665</v>
      </c>
      <c r="D22" s="6">
        <v>185</v>
      </c>
      <c r="E22" s="6">
        <v>20</v>
      </c>
      <c r="F22" s="6">
        <v>4870</v>
      </c>
      <c r="G22" s="9">
        <v>3719</v>
      </c>
      <c r="H22" s="6">
        <v>133</v>
      </c>
      <c r="I22" s="6">
        <v>12</v>
      </c>
      <c r="J22" s="6">
        <v>3864</v>
      </c>
      <c r="K22" s="7">
        <v>6.9112905473838748E-3</v>
      </c>
      <c r="L22" s="7">
        <v>-0.20278670953912115</v>
      </c>
      <c r="N22" s="32"/>
      <c r="O22" s="8"/>
    </row>
    <row r="23" spans="2:15" x14ac:dyDescent="0.2">
      <c r="B23" s="11" t="s">
        <v>26</v>
      </c>
      <c r="C23" s="12">
        <v>565960</v>
      </c>
      <c r="D23" s="12">
        <v>24400</v>
      </c>
      <c r="E23" s="12">
        <v>4433</v>
      </c>
      <c r="F23" s="12">
        <v>594793</v>
      </c>
      <c r="G23" s="12">
        <v>538105</v>
      </c>
      <c r="H23" s="12">
        <v>16363</v>
      </c>
      <c r="I23" s="12">
        <v>3180</v>
      </c>
      <c r="J23" s="12">
        <v>557648</v>
      </c>
      <c r="K23" s="13">
        <v>1</v>
      </c>
      <c r="L23" s="13">
        <v>-4.9217259170259431E-2</v>
      </c>
      <c r="N23" s="32"/>
    </row>
    <row r="24" spans="2:15" x14ac:dyDescent="0.2">
      <c r="B24" s="293" t="s">
        <v>23</v>
      </c>
      <c r="C24" s="293"/>
      <c r="D24" s="293"/>
      <c r="E24" s="293"/>
      <c r="F24" s="293"/>
      <c r="G24" s="293"/>
      <c r="H24" s="293"/>
      <c r="I24" s="293"/>
      <c r="J24" s="293"/>
      <c r="K24" s="293"/>
      <c r="L24" s="293"/>
    </row>
  </sheetData>
  <mergeCells count="6">
    <mergeCell ref="K5:K6"/>
    <mergeCell ref="L5:L6"/>
    <mergeCell ref="B24:L24"/>
    <mergeCell ref="B5:B6"/>
    <mergeCell ref="C5:F5"/>
    <mergeCell ref="G5:J5"/>
  </mergeCells>
  <pageMargins left="0.7" right="0.7" top="0.75" bottom="0.75" header="0.3" footer="0.3"/>
  <pageSetup paperSize="1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66"/>
  <sheetViews>
    <sheetView zoomScale="90" zoomScaleNormal="90" workbookViewId="0">
      <selection activeCell="C19" sqref="C19:C20"/>
    </sheetView>
  </sheetViews>
  <sheetFormatPr baseColWidth="10" defaultColWidth="11.42578125" defaultRowHeight="11.25" x14ac:dyDescent="0.2"/>
  <cols>
    <col min="1" max="1" width="10" style="159" customWidth="1"/>
    <col min="2" max="2" width="40.5703125" style="159" customWidth="1"/>
    <col min="3" max="3" width="28" style="159" customWidth="1"/>
    <col min="4" max="4" width="38.85546875" style="159" customWidth="1"/>
    <col min="5" max="16384" width="11.42578125" style="159"/>
  </cols>
  <sheetData>
    <row r="2" spans="2:12" ht="15" x14ac:dyDescent="0.2">
      <c r="B2" s="168" t="s">
        <v>192</v>
      </c>
    </row>
    <row r="3" spans="2:12" x14ac:dyDescent="0.2">
      <c r="B3" s="158"/>
    </row>
    <row r="4" spans="2:12" ht="12.75" x14ac:dyDescent="0.2">
      <c r="B4" s="169" t="s">
        <v>76</v>
      </c>
    </row>
    <row r="5" spans="2:12" ht="22.5" x14ac:dyDescent="0.2">
      <c r="B5" s="151" t="s">
        <v>105</v>
      </c>
      <c r="C5" s="151" t="s">
        <v>77</v>
      </c>
      <c r="D5" s="93">
        <v>2016</v>
      </c>
      <c r="E5" s="93">
        <v>2017</v>
      </c>
      <c r="F5" s="93">
        <v>2018</v>
      </c>
      <c r="G5" s="93">
        <v>2019</v>
      </c>
      <c r="H5" s="93">
        <v>2020</v>
      </c>
      <c r="I5" s="146" t="s">
        <v>78</v>
      </c>
      <c r="J5" s="146" t="s">
        <v>83</v>
      </c>
    </row>
    <row r="6" spans="2:12" x14ac:dyDescent="0.2">
      <c r="B6" s="364" t="s">
        <v>181</v>
      </c>
      <c r="C6" s="82" t="s">
        <v>0</v>
      </c>
      <c r="D6" s="83">
        <v>11881</v>
      </c>
      <c r="E6" s="83">
        <v>10932</v>
      </c>
      <c r="F6" s="83">
        <v>12264</v>
      </c>
      <c r="G6" s="83">
        <v>11163</v>
      </c>
      <c r="H6" s="83">
        <v>11695</v>
      </c>
      <c r="I6" s="170">
        <v>0.97385294362561414</v>
      </c>
      <c r="J6" s="171">
        <v>4.7657439756337849E-2</v>
      </c>
      <c r="L6" s="85"/>
    </row>
    <row r="7" spans="2:12" x14ac:dyDescent="0.2">
      <c r="B7" s="365"/>
      <c r="C7" s="82" t="s">
        <v>21</v>
      </c>
      <c r="D7" s="83">
        <v>377</v>
      </c>
      <c r="E7" s="83">
        <v>411</v>
      </c>
      <c r="F7" s="83">
        <v>303</v>
      </c>
      <c r="G7" s="83">
        <v>322</v>
      </c>
      <c r="H7" s="83">
        <v>225</v>
      </c>
      <c r="I7" s="170">
        <v>1.8735948038970773E-2</v>
      </c>
      <c r="J7" s="171">
        <v>-0.30124223602484468</v>
      </c>
      <c r="L7" s="85"/>
    </row>
    <row r="8" spans="2:12" x14ac:dyDescent="0.2">
      <c r="B8" s="366"/>
      <c r="C8" s="82" t="s">
        <v>1</v>
      </c>
      <c r="D8" s="83">
        <v>64</v>
      </c>
      <c r="E8" s="83">
        <v>112</v>
      </c>
      <c r="F8" s="83">
        <v>142</v>
      </c>
      <c r="G8" s="83">
        <v>100</v>
      </c>
      <c r="H8" s="83">
        <v>89</v>
      </c>
      <c r="I8" s="170">
        <v>7.411108335415105E-3</v>
      </c>
      <c r="J8" s="171">
        <v>-0.10999999999999999</v>
      </c>
      <c r="L8" s="85"/>
    </row>
    <row r="9" spans="2:12" x14ac:dyDescent="0.2">
      <c r="B9" s="353" t="s">
        <v>106</v>
      </c>
      <c r="C9" s="355"/>
      <c r="D9" s="95">
        <v>12322</v>
      </c>
      <c r="E9" s="95">
        <v>11455</v>
      </c>
      <c r="F9" s="95">
        <v>12709</v>
      </c>
      <c r="G9" s="95">
        <v>11585</v>
      </c>
      <c r="H9" s="95">
        <v>12009</v>
      </c>
      <c r="I9" s="172">
        <v>1</v>
      </c>
      <c r="J9" s="173">
        <v>3.6599050496331387E-2</v>
      </c>
      <c r="L9" s="85"/>
    </row>
    <row r="10" spans="2:12" x14ac:dyDescent="0.2">
      <c r="B10" s="364" t="s">
        <v>180</v>
      </c>
      <c r="C10" s="82" t="s">
        <v>29</v>
      </c>
      <c r="D10" s="83">
        <v>13466</v>
      </c>
      <c r="E10" s="83">
        <v>12673</v>
      </c>
      <c r="F10" s="83">
        <v>13542</v>
      </c>
      <c r="G10" s="83">
        <v>17501</v>
      </c>
      <c r="H10" s="83">
        <v>16319</v>
      </c>
      <c r="I10" s="170">
        <v>0.94685233536408475</v>
      </c>
      <c r="J10" s="171">
        <v>-6.753899777155592E-2</v>
      </c>
      <c r="L10" s="85"/>
    </row>
    <row r="11" spans="2:12" x14ac:dyDescent="0.2">
      <c r="B11" s="365"/>
      <c r="C11" s="82" t="s">
        <v>146</v>
      </c>
      <c r="D11" s="83">
        <v>722</v>
      </c>
      <c r="E11" s="83">
        <v>709</v>
      </c>
      <c r="F11" s="83">
        <v>764</v>
      </c>
      <c r="G11" s="83">
        <v>717</v>
      </c>
      <c r="H11" s="83">
        <v>636</v>
      </c>
      <c r="I11" s="170">
        <v>3.690165361183638E-2</v>
      </c>
      <c r="J11" s="171">
        <v>-0.11297071129707115</v>
      </c>
      <c r="L11" s="85"/>
    </row>
    <row r="12" spans="2:12" x14ac:dyDescent="0.2">
      <c r="B12" s="365"/>
      <c r="C12" s="82" t="s">
        <v>30</v>
      </c>
      <c r="D12" s="83">
        <v>79</v>
      </c>
      <c r="E12" s="83">
        <v>170</v>
      </c>
      <c r="F12" s="83">
        <v>161</v>
      </c>
      <c r="G12" s="83">
        <v>166</v>
      </c>
      <c r="H12" s="83">
        <v>236</v>
      </c>
      <c r="I12" s="170">
        <v>1.3693066434580795E-2</v>
      </c>
      <c r="J12" s="171">
        <v>0.42168674698795172</v>
      </c>
      <c r="L12" s="85"/>
    </row>
    <row r="13" spans="2:12" x14ac:dyDescent="0.2">
      <c r="B13" s="366"/>
      <c r="C13" s="82" t="s">
        <v>147</v>
      </c>
      <c r="D13" s="83">
        <v>88</v>
      </c>
      <c r="E13" s="83">
        <v>42</v>
      </c>
      <c r="F13" s="83">
        <v>38</v>
      </c>
      <c r="G13" s="83">
        <v>52</v>
      </c>
      <c r="H13" s="83">
        <v>44</v>
      </c>
      <c r="I13" s="170">
        <v>2.5529445894981145E-3</v>
      </c>
      <c r="J13" s="171">
        <v>-0.15384615384615385</v>
      </c>
      <c r="L13" s="85"/>
    </row>
    <row r="14" spans="2:12" x14ac:dyDescent="0.2">
      <c r="B14" s="353" t="s">
        <v>107</v>
      </c>
      <c r="C14" s="355"/>
      <c r="D14" s="95">
        <v>14355</v>
      </c>
      <c r="E14" s="95">
        <v>13594</v>
      </c>
      <c r="F14" s="95">
        <v>14505</v>
      </c>
      <c r="G14" s="95">
        <v>18436</v>
      </c>
      <c r="H14" s="95">
        <v>17235</v>
      </c>
      <c r="I14" s="172">
        <v>1</v>
      </c>
      <c r="J14" s="173">
        <v>-6.5144282924712527E-2</v>
      </c>
      <c r="L14" s="85"/>
    </row>
    <row r="15" spans="2:12" x14ac:dyDescent="0.2">
      <c r="B15" s="351" t="s">
        <v>211</v>
      </c>
      <c r="C15" s="352"/>
      <c r="D15" s="96">
        <v>26677</v>
      </c>
      <c r="E15" s="96">
        <v>25049</v>
      </c>
      <c r="F15" s="96">
        <v>27214</v>
      </c>
      <c r="G15" s="96">
        <v>30021</v>
      </c>
      <c r="H15" s="96">
        <v>29244</v>
      </c>
      <c r="I15" s="174"/>
      <c r="J15" s="175">
        <v>-2.5881882682122548E-2</v>
      </c>
      <c r="L15" s="85"/>
    </row>
    <row r="16" spans="2:12" x14ac:dyDescent="0.2">
      <c r="B16" s="358" t="s">
        <v>108</v>
      </c>
      <c r="C16" s="358"/>
      <c r="D16" s="358"/>
      <c r="E16" s="358"/>
      <c r="F16" s="358"/>
      <c r="G16" s="358"/>
      <c r="H16" s="358"/>
      <c r="I16" s="358"/>
      <c r="J16" s="358"/>
    </row>
    <row r="18" spans="1:13" ht="12.75" x14ac:dyDescent="0.2">
      <c r="B18" s="169" t="s">
        <v>139</v>
      </c>
    </row>
    <row r="19" spans="1:13" ht="15" customHeight="1" x14ac:dyDescent="0.2">
      <c r="A19" s="157"/>
      <c r="B19" s="360" t="s">
        <v>81</v>
      </c>
      <c r="C19" s="360" t="s">
        <v>157</v>
      </c>
      <c r="D19" s="360" t="s">
        <v>82</v>
      </c>
      <c r="E19" s="360">
        <v>2016</v>
      </c>
      <c r="F19" s="346">
        <v>2017</v>
      </c>
      <c r="G19" s="346">
        <v>2018</v>
      </c>
      <c r="H19" s="346">
        <v>2019</v>
      </c>
      <c r="I19" s="346">
        <v>2020</v>
      </c>
      <c r="J19" s="369" t="s">
        <v>78</v>
      </c>
      <c r="K19" s="346" t="s">
        <v>83</v>
      </c>
    </row>
    <row r="20" spans="1:13" x14ac:dyDescent="0.2">
      <c r="A20" s="157"/>
      <c r="B20" s="360"/>
      <c r="C20" s="360"/>
      <c r="D20" s="360"/>
      <c r="E20" s="360"/>
      <c r="F20" s="346"/>
      <c r="G20" s="346"/>
      <c r="H20" s="346"/>
      <c r="I20" s="346"/>
      <c r="J20" s="369"/>
      <c r="K20" s="346"/>
    </row>
    <row r="21" spans="1:13" x14ac:dyDescent="0.2">
      <c r="B21" s="364" t="s">
        <v>117</v>
      </c>
      <c r="C21" s="88" t="s">
        <v>85</v>
      </c>
      <c r="D21" s="82" t="s">
        <v>86</v>
      </c>
      <c r="E21" s="176">
        <v>10153.339412090005</v>
      </c>
      <c r="F21" s="176">
        <v>11016.690918470003</v>
      </c>
      <c r="G21" s="176">
        <v>12066.849965749998</v>
      </c>
      <c r="H21" s="176">
        <v>9961.2203441800011</v>
      </c>
      <c r="I21" s="176">
        <v>9956.3515065300035</v>
      </c>
      <c r="J21" s="177">
        <v>0.45907382387053597</v>
      </c>
      <c r="K21" s="105">
        <v>-4.8877923404655466E-4</v>
      </c>
      <c r="L21" s="85"/>
      <c r="M21" s="85"/>
    </row>
    <row r="22" spans="1:13" x14ac:dyDescent="0.2">
      <c r="B22" s="365"/>
      <c r="C22" s="88" t="s">
        <v>148</v>
      </c>
      <c r="D22" s="82" t="s">
        <v>160</v>
      </c>
      <c r="E22" s="176">
        <v>5044.5358320200021</v>
      </c>
      <c r="F22" s="176">
        <v>6865.8869787900021</v>
      </c>
      <c r="G22" s="176">
        <v>8346.6847738500001</v>
      </c>
      <c r="H22" s="176">
        <v>8841.4422761399983</v>
      </c>
      <c r="I22" s="176">
        <v>8622.319978020003</v>
      </c>
      <c r="J22" s="177">
        <v>0.39756344483708395</v>
      </c>
      <c r="K22" s="105">
        <v>-2.4783546764913122E-2</v>
      </c>
      <c r="L22" s="85"/>
      <c r="M22" s="85"/>
    </row>
    <row r="23" spans="1:13" ht="12.75" x14ac:dyDescent="0.2">
      <c r="B23" s="365"/>
      <c r="C23" s="88" t="s">
        <v>214</v>
      </c>
      <c r="D23" s="82" t="s">
        <v>193</v>
      </c>
      <c r="E23" s="176">
        <v>1141.9034609300004</v>
      </c>
      <c r="F23" s="176">
        <v>1057.3137316500001</v>
      </c>
      <c r="G23" s="176">
        <v>542.18065194999997</v>
      </c>
      <c r="H23" s="176">
        <v>591.8243738299999</v>
      </c>
      <c r="I23" s="176">
        <v>685.74729329000002</v>
      </c>
      <c r="J23" s="177">
        <v>3.1618874839145529E-2</v>
      </c>
      <c r="K23" s="105">
        <v>0.15870066123194038</v>
      </c>
      <c r="L23" s="85"/>
      <c r="M23" s="85"/>
    </row>
    <row r="24" spans="1:13" x14ac:dyDescent="0.2">
      <c r="B24" s="366"/>
      <c r="C24" s="367" t="s">
        <v>88</v>
      </c>
      <c r="D24" s="368"/>
      <c r="E24" s="176">
        <v>2122.1906584699973</v>
      </c>
      <c r="F24" s="176">
        <v>1938.9647353900023</v>
      </c>
      <c r="G24" s="176">
        <v>2667.3683015899992</v>
      </c>
      <c r="H24" s="176">
        <v>2442.1145262800001</v>
      </c>
      <c r="I24" s="176">
        <v>2423.4906363500004</v>
      </c>
      <c r="J24" s="177">
        <v>0.11174385645323445</v>
      </c>
      <c r="K24" s="105">
        <v>-7.6261328981851451E-3</v>
      </c>
      <c r="L24" s="85"/>
      <c r="M24" s="85"/>
    </row>
    <row r="25" spans="1:13" x14ac:dyDescent="0.2">
      <c r="B25" s="353" t="s">
        <v>112</v>
      </c>
      <c r="C25" s="354"/>
      <c r="D25" s="355"/>
      <c r="E25" s="178">
        <v>18461.969363510005</v>
      </c>
      <c r="F25" s="178">
        <v>20878.856364300009</v>
      </c>
      <c r="G25" s="178">
        <v>23623.083693139997</v>
      </c>
      <c r="H25" s="178">
        <v>21836.601520429998</v>
      </c>
      <c r="I25" s="178">
        <v>21687.90941419001</v>
      </c>
      <c r="J25" s="179">
        <v>1</v>
      </c>
      <c r="K25" s="110">
        <v>-6.8093062054951359E-3</v>
      </c>
      <c r="L25" s="85"/>
      <c r="M25" s="85"/>
    </row>
    <row r="26" spans="1:13" x14ac:dyDescent="0.2">
      <c r="B26" s="364" t="s">
        <v>118</v>
      </c>
      <c r="C26" s="88" t="s">
        <v>87</v>
      </c>
      <c r="D26" s="82" t="s">
        <v>121</v>
      </c>
      <c r="E26" s="176">
        <v>688.91302708000012</v>
      </c>
      <c r="F26" s="176">
        <v>719.74991254999998</v>
      </c>
      <c r="G26" s="176">
        <v>1006.7150356800001</v>
      </c>
      <c r="H26" s="176">
        <v>1011.70930593</v>
      </c>
      <c r="I26" s="176">
        <v>680.12180544</v>
      </c>
      <c r="J26" s="177">
        <v>0.1460122261488912</v>
      </c>
      <c r="K26" s="105">
        <v>-0.32774977807008776</v>
      </c>
      <c r="L26" s="85"/>
      <c r="M26" s="85"/>
    </row>
    <row r="27" spans="1:13" x14ac:dyDescent="0.2">
      <c r="B27" s="365"/>
      <c r="C27" s="88" t="s">
        <v>89</v>
      </c>
      <c r="D27" s="82" t="s">
        <v>122</v>
      </c>
      <c r="E27" s="176">
        <v>69.100506819999993</v>
      </c>
      <c r="F27" s="176">
        <v>15.97772451</v>
      </c>
      <c r="G27" s="176">
        <v>1.8681828300000001</v>
      </c>
      <c r="H27" s="176">
        <v>65.874915279999996</v>
      </c>
      <c r="I27" s="176">
        <v>449.52024626999997</v>
      </c>
      <c r="J27" s="177">
        <v>9.6505436720144722E-2</v>
      </c>
      <c r="K27" s="105">
        <v>5.8238455314792175</v>
      </c>
      <c r="L27" s="85"/>
      <c r="M27" s="85"/>
    </row>
    <row r="28" spans="1:13" x14ac:dyDescent="0.2">
      <c r="B28" s="365"/>
      <c r="C28" s="88" t="s">
        <v>194</v>
      </c>
      <c r="D28" s="82" t="s">
        <v>215</v>
      </c>
      <c r="E28" s="176">
        <v>116.96849895999999</v>
      </c>
      <c r="F28" s="176">
        <v>8.0051380000000005E-2</v>
      </c>
      <c r="G28" s="176">
        <v>0</v>
      </c>
      <c r="H28" s="176">
        <v>0.54522022000000003</v>
      </c>
      <c r="I28" s="176">
        <v>269.76592402999995</v>
      </c>
      <c r="J28" s="177">
        <v>5.7914807012032853E-2</v>
      </c>
      <c r="K28" s="105">
        <v>493.78341802877367</v>
      </c>
      <c r="L28" s="85"/>
      <c r="M28" s="85"/>
    </row>
    <row r="29" spans="1:13" x14ac:dyDescent="0.2">
      <c r="B29" s="366"/>
      <c r="C29" s="367" t="s">
        <v>88</v>
      </c>
      <c r="D29" s="368"/>
      <c r="E29" s="176">
        <v>3005.1241564099901</v>
      </c>
      <c r="F29" s="176">
        <v>2851.2956278499992</v>
      </c>
      <c r="G29" s="176">
        <v>3727.4370192399992</v>
      </c>
      <c r="H29" s="176">
        <v>3784.8412272499986</v>
      </c>
      <c r="I29" s="176">
        <v>3258.5704920800026</v>
      </c>
      <c r="J29" s="177">
        <v>0.69956753011893114</v>
      </c>
      <c r="K29" s="105">
        <v>-0.13904697808218902</v>
      </c>
      <c r="L29" s="85"/>
      <c r="M29" s="85"/>
    </row>
    <row r="30" spans="1:13" x14ac:dyDescent="0.2">
      <c r="B30" s="353" t="s">
        <v>113</v>
      </c>
      <c r="C30" s="354"/>
      <c r="D30" s="355"/>
      <c r="E30" s="178">
        <v>3880.10618926999</v>
      </c>
      <c r="F30" s="178">
        <v>3587.1033162899994</v>
      </c>
      <c r="G30" s="178">
        <v>4736.0202377499991</v>
      </c>
      <c r="H30" s="178">
        <v>4862.9706686799982</v>
      </c>
      <c r="I30" s="178">
        <v>4657.9784678200031</v>
      </c>
      <c r="J30" s="179">
        <v>1</v>
      </c>
      <c r="K30" s="110">
        <v>-4.2153698803953144E-2</v>
      </c>
      <c r="L30" s="85"/>
      <c r="M30" s="85"/>
    </row>
    <row r="31" spans="1:13" x14ac:dyDescent="0.2">
      <c r="B31" s="359" t="s">
        <v>216</v>
      </c>
      <c r="C31" s="359"/>
      <c r="D31" s="359"/>
      <c r="E31" s="180">
        <v>22342.075552779996</v>
      </c>
      <c r="F31" s="180">
        <v>24465.959680590007</v>
      </c>
      <c r="G31" s="180">
        <v>28359.103930889996</v>
      </c>
      <c r="H31" s="180">
        <v>26699.572189109997</v>
      </c>
      <c r="I31" s="180">
        <v>26345.887882010011</v>
      </c>
      <c r="J31" s="181"/>
      <c r="K31" s="108">
        <v>-1.3246815514304178E-2</v>
      </c>
      <c r="M31" s="85"/>
    </row>
    <row r="32" spans="1:13" ht="11.25" customHeight="1" x14ac:dyDescent="0.2">
      <c r="B32" s="358" t="s">
        <v>119</v>
      </c>
      <c r="C32" s="358"/>
      <c r="D32" s="358"/>
      <c r="E32" s="358"/>
      <c r="F32" s="358"/>
      <c r="G32" s="358"/>
      <c r="H32" s="358"/>
      <c r="I32" s="358"/>
      <c r="J32" s="358"/>
      <c r="K32" s="358"/>
    </row>
    <row r="33" spans="1:11" x14ac:dyDescent="0.2">
      <c r="B33" s="371" t="s">
        <v>212</v>
      </c>
      <c r="C33" s="371"/>
      <c r="D33" s="371"/>
      <c r="E33" s="371"/>
      <c r="F33" s="371"/>
      <c r="G33" s="371"/>
      <c r="H33" s="371"/>
      <c r="I33" s="371"/>
      <c r="J33" s="371"/>
      <c r="K33" s="371"/>
    </row>
    <row r="34" spans="1:11" x14ac:dyDescent="0.2">
      <c r="B34" s="371" t="s">
        <v>213</v>
      </c>
      <c r="C34" s="371"/>
      <c r="D34" s="371"/>
      <c r="E34" s="371"/>
      <c r="F34" s="371"/>
      <c r="G34" s="371"/>
      <c r="H34" s="371"/>
      <c r="I34" s="371"/>
      <c r="J34" s="371"/>
      <c r="K34" s="371"/>
    </row>
    <row r="36" spans="1:11" ht="12.75" x14ac:dyDescent="0.2">
      <c r="B36" s="169" t="s">
        <v>140</v>
      </c>
    </row>
    <row r="37" spans="1:11" ht="15" customHeight="1" x14ac:dyDescent="0.2">
      <c r="A37" s="157"/>
      <c r="B37" s="360" t="s">
        <v>126</v>
      </c>
      <c r="C37" s="375">
        <v>2016</v>
      </c>
      <c r="D37" s="372">
        <v>2017</v>
      </c>
      <c r="E37" s="372">
        <v>2018</v>
      </c>
      <c r="F37" s="372">
        <v>2019</v>
      </c>
      <c r="G37" s="372">
        <v>2020</v>
      </c>
      <c r="H37" s="369" t="s">
        <v>78</v>
      </c>
      <c r="I37" s="346" t="s">
        <v>83</v>
      </c>
    </row>
    <row r="38" spans="1:11" x14ac:dyDescent="0.2">
      <c r="B38" s="360"/>
      <c r="C38" s="376"/>
      <c r="D38" s="373"/>
      <c r="E38" s="373"/>
      <c r="F38" s="373"/>
      <c r="G38" s="373"/>
      <c r="H38" s="369"/>
      <c r="I38" s="346"/>
    </row>
    <row r="39" spans="1:11" x14ac:dyDescent="0.2">
      <c r="B39" s="89" t="s">
        <v>92</v>
      </c>
      <c r="C39" s="182">
        <v>19.238571919999995</v>
      </c>
      <c r="D39" s="182">
        <v>16.697900939999993</v>
      </c>
      <c r="E39" s="182">
        <v>20.94622166000001</v>
      </c>
      <c r="F39" s="182">
        <v>26.750266389999961</v>
      </c>
      <c r="G39" s="182">
        <v>20.46106042000001</v>
      </c>
      <c r="H39" s="183">
        <v>1.885656480763331E-2</v>
      </c>
      <c r="I39" s="113">
        <v>-0.23510816222566822</v>
      </c>
      <c r="K39" s="85"/>
    </row>
    <row r="40" spans="1:11" x14ac:dyDescent="0.2">
      <c r="B40" s="89" t="s">
        <v>127</v>
      </c>
      <c r="C40" s="182">
        <v>621.12870393999981</v>
      </c>
      <c r="D40" s="182">
        <v>615.96198029999994</v>
      </c>
      <c r="E40" s="182">
        <v>874.63126138000257</v>
      </c>
      <c r="F40" s="182">
        <v>891.70134168000266</v>
      </c>
      <c r="G40" s="182">
        <v>805.35989626000355</v>
      </c>
      <c r="H40" s="183">
        <v>0.74220596418607276</v>
      </c>
      <c r="I40" s="113">
        <v>-9.682776214884703E-2</v>
      </c>
      <c r="K40" s="85"/>
    </row>
    <row r="41" spans="1:11" ht="22.5" x14ac:dyDescent="0.2">
      <c r="B41" s="89" t="s">
        <v>128</v>
      </c>
      <c r="C41" s="182">
        <v>168.74548093999999</v>
      </c>
      <c r="D41" s="182">
        <v>173.55857028</v>
      </c>
      <c r="E41" s="182">
        <v>191.87219592000002</v>
      </c>
      <c r="F41" s="182">
        <v>206.86047237999998</v>
      </c>
      <c r="G41" s="182">
        <v>257.54294333000001</v>
      </c>
      <c r="H41" s="183">
        <v>0.23734719031980533</v>
      </c>
      <c r="I41" s="113">
        <v>0.24500800161036573</v>
      </c>
      <c r="K41" s="85"/>
    </row>
    <row r="42" spans="1:11" x14ac:dyDescent="0.2">
      <c r="B42" s="89" t="s">
        <v>93</v>
      </c>
      <c r="C42" s="182">
        <v>0</v>
      </c>
      <c r="D42" s="182">
        <v>0</v>
      </c>
      <c r="E42" s="182">
        <v>0</v>
      </c>
      <c r="F42" s="182">
        <v>0</v>
      </c>
      <c r="G42" s="182">
        <v>0</v>
      </c>
      <c r="H42" s="183">
        <v>0</v>
      </c>
      <c r="I42" s="113" t="s">
        <v>60</v>
      </c>
      <c r="K42" s="85"/>
    </row>
    <row r="43" spans="1:11" x14ac:dyDescent="0.2">
      <c r="B43" s="89" t="s">
        <v>94</v>
      </c>
      <c r="C43" s="182">
        <v>2.6047342100000002</v>
      </c>
      <c r="D43" s="182">
        <v>1.9887299299999999</v>
      </c>
      <c r="E43" s="182">
        <v>1.8890127000000003</v>
      </c>
      <c r="F43" s="182">
        <v>4.3326100600000004</v>
      </c>
      <c r="G43" s="182">
        <v>1.7255968700000002</v>
      </c>
      <c r="H43" s="183">
        <v>1.5902806864886909E-3</v>
      </c>
      <c r="I43" s="113">
        <v>-0.6017188608937496</v>
      </c>
      <c r="K43" s="85"/>
    </row>
    <row r="44" spans="1:11" x14ac:dyDescent="0.2">
      <c r="B44" s="185" t="s">
        <v>217</v>
      </c>
      <c r="C44" s="196">
        <v>811.71749100999978</v>
      </c>
      <c r="D44" s="196">
        <v>808.20718144999989</v>
      </c>
      <c r="E44" s="196">
        <v>1089.3386916600025</v>
      </c>
      <c r="F44" s="196">
        <v>1129.6446905100026</v>
      </c>
      <c r="G44" s="196">
        <v>1085.0894968800035</v>
      </c>
      <c r="H44" s="197">
        <v>1</v>
      </c>
      <c r="I44" s="116">
        <v>-3.9441776696957476E-2</v>
      </c>
      <c r="K44" s="85"/>
    </row>
    <row r="45" spans="1:11" x14ac:dyDescent="0.2">
      <c r="B45" s="358" t="s">
        <v>129</v>
      </c>
      <c r="C45" s="358"/>
      <c r="D45" s="358"/>
      <c r="E45" s="358"/>
      <c r="F45" s="358"/>
      <c r="G45" s="358"/>
      <c r="H45" s="358"/>
      <c r="I45" s="358"/>
    </row>
    <row r="47" spans="1:11" ht="12.75" x14ac:dyDescent="0.2">
      <c r="B47" s="169" t="s">
        <v>168</v>
      </c>
    </row>
    <row r="48" spans="1:11" x14ac:dyDescent="0.2">
      <c r="B48" s="347" t="s">
        <v>77</v>
      </c>
      <c r="C48" s="341" t="s">
        <v>95</v>
      </c>
      <c r="D48" s="343">
        <v>2019</v>
      </c>
      <c r="E48" s="344"/>
      <c r="F48" s="344"/>
      <c r="G48" s="345"/>
      <c r="H48" s="343">
        <v>2020</v>
      </c>
      <c r="I48" s="344"/>
      <c r="J48" s="344"/>
      <c r="K48" s="345"/>
    </row>
    <row r="49" spans="2:11" ht="12.75" x14ac:dyDescent="0.2">
      <c r="B49" s="348"/>
      <c r="C49" s="342"/>
      <c r="D49" s="153" t="s">
        <v>134</v>
      </c>
      <c r="E49" s="153" t="s">
        <v>135</v>
      </c>
      <c r="F49" s="153" t="s">
        <v>58</v>
      </c>
      <c r="G49" s="153" t="s">
        <v>59</v>
      </c>
      <c r="H49" s="153" t="s">
        <v>134</v>
      </c>
      <c r="I49" s="153" t="s">
        <v>135</v>
      </c>
      <c r="J49" s="153" t="s">
        <v>58</v>
      </c>
      <c r="K49" s="153" t="s">
        <v>59</v>
      </c>
    </row>
    <row r="50" spans="2:11" x14ac:dyDescent="0.2">
      <c r="B50" s="379" t="s">
        <v>96</v>
      </c>
      <c r="C50" s="161" t="s">
        <v>195</v>
      </c>
      <c r="D50" s="162">
        <v>4400</v>
      </c>
      <c r="E50" s="162">
        <v>1091</v>
      </c>
      <c r="F50" s="162">
        <v>9637</v>
      </c>
      <c r="G50" s="162">
        <v>146874.69831000001</v>
      </c>
      <c r="H50" s="162">
        <v>1351</v>
      </c>
      <c r="I50" s="162">
        <v>295</v>
      </c>
      <c r="J50" s="162">
        <v>6948</v>
      </c>
      <c r="K50" s="162">
        <v>122677.16286999999</v>
      </c>
    </row>
    <row r="51" spans="2:11" x14ac:dyDescent="0.2">
      <c r="B51" s="380"/>
      <c r="C51" s="161" t="s">
        <v>196</v>
      </c>
      <c r="D51" s="162">
        <v>0</v>
      </c>
      <c r="E51" s="162">
        <v>0</v>
      </c>
      <c r="F51" s="162">
        <v>118</v>
      </c>
      <c r="G51" s="162">
        <v>1830.0967000000003</v>
      </c>
      <c r="H51" s="162">
        <v>0</v>
      </c>
      <c r="I51" s="162">
        <v>0</v>
      </c>
      <c r="J51" s="162">
        <v>26</v>
      </c>
      <c r="K51" s="162">
        <v>0</v>
      </c>
    </row>
    <row r="52" spans="2:11" x14ac:dyDescent="0.2">
      <c r="B52" s="380"/>
      <c r="C52" s="161" t="s">
        <v>197</v>
      </c>
      <c r="D52" s="162">
        <v>595</v>
      </c>
      <c r="E52" s="162">
        <v>5</v>
      </c>
      <c r="F52" s="162">
        <v>0</v>
      </c>
      <c r="G52" s="162">
        <v>0</v>
      </c>
      <c r="H52" s="162">
        <v>150</v>
      </c>
      <c r="I52" s="162">
        <v>0</v>
      </c>
      <c r="J52" s="162">
        <v>0</v>
      </c>
      <c r="K52" s="162">
        <v>0</v>
      </c>
    </row>
    <row r="53" spans="2:11" x14ac:dyDescent="0.2">
      <c r="B53" s="380"/>
      <c r="C53" s="161" t="s">
        <v>198</v>
      </c>
      <c r="D53" s="162">
        <v>15285</v>
      </c>
      <c r="E53" s="162">
        <v>1143</v>
      </c>
      <c r="F53" s="162">
        <v>13863</v>
      </c>
      <c r="G53" s="162">
        <v>126206.76359999999</v>
      </c>
      <c r="H53" s="162">
        <v>5291</v>
      </c>
      <c r="I53" s="162">
        <v>303</v>
      </c>
      <c r="J53" s="162">
        <v>10857</v>
      </c>
      <c r="K53" s="162">
        <v>103529.59640000002</v>
      </c>
    </row>
    <row r="54" spans="2:11" x14ac:dyDescent="0.2">
      <c r="B54" s="381"/>
      <c r="C54" s="161" t="s">
        <v>199</v>
      </c>
      <c r="D54" s="162">
        <v>990</v>
      </c>
      <c r="E54" s="162">
        <v>29</v>
      </c>
      <c r="F54" s="162">
        <v>311</v>
      </c>
      <c r="G54" s="162">
        <v>5510.24496</v>
      </c>
      <c r="H54" s="162">
        <v>292</v>
      </c>
      <c r="I54" s="162">
        <v>3</v>
      </c>
      <c r="J54" s="162">
        <v>432</v>
      </c>
      <c r="K54" s="162">
        <v>8289.9719700000005</v>
      </c>
    </row>
    <row r="55" spans="2:11" x14ac:dyDescent="0.2">
      <c r="B55" s="357" t="s">
        <v>130</v>
      </c>
      <c r="C55" s="357"/>
      <c r="D55" s="202">
        <v>21270</v>
      </c>
      <c r="E55" s="202">
        <v>2268</v>
      </c>
      <c r="F55" s="202">
        <v>23929</v>
      </c>
      <c r="G55" s="202">
        <v>280421.80356999999</v>
      </c>
      <c r="H55" s="202">
        <v>7084</v>
      </c>
      <c r="I55" s="202">
        <v>601</v>
      </c>
      <c r="J55" s="202">
        <v>18263</v>
      </c>
      <c r="K55" s="202">
        <v>234496.73124000002</v>
      </c>
    </row>
    <row r="56" spans="2:11" x14ac:dyDescent="0.2">
      <c r="B56" s="379" t="s">
        <v>100</v>
      </c>
      <c r="C56" s="161" t="s">
        <v>195</v>
      </c>
      <c r="D56" s="162">
        <v>4447</v>
      </c>
      <c r="E56" s="162">
        <v>1090</v>
      </c>
      <c r="F56" s="162">
        <v>8765</v>
      </c>
      <c r="G56" s="162">
        <v>119525.40372999999</v>
      </c>
      <c r="H56" s="162">
        <v>1217</v>
      </c>
      <c r="I56" s="162">
        <v>300</v>
      </c>
      <c r="J56" s="162">
        <v>5739</v>
      </c>
      <c r="K56" s="162">
        <v>61946.455400000006</v>
      </c>
    </row>
    <row r="57" spans="2:11" x14ac:dyDescent="0.2">
      <c r="B57" s="380"/>
      <c r="C57" s="161" t="s">
        <v>196</v>
      </c>
      <c r="D57" s="162">
        <v>0</v>
      </c>
      <c r="E57" s="162">
        <v>0</v>
      </c>
      <c r="F57" s="162">
        <v>101</v>
      </c>
      <c r="G57" s="162">
        <v>1334.03738</v>
      </c>
      <c r="H57" s="162">
        <v>0</v>
      </c>
      <c r="I57" s="162">
        <v>0</v>
      </c>
      <c r="J57" s="162">
        <v>44</v>
      </c>
      <c r="K57" s="162">
        <v>941.88440000000003</v>
      </c>
    </row>
    <row r="58" spans="2:11" x14ac:dyDescent="0.2">
      <c r="B58" s="380"/>
      <c r="C58" s="161" t="s">
        <v>197</v>
      </c>
      <c r="D58" s="162">
        <v>596</v>
      </c>
      <c r="E58" s="162">
        <v>2</v>
      </c>
      <c r="F58" s="162">
        <v>9</v>
      </c>
      <c r="G58" s="162">
        <v>83.46</v>
      </c>
      <c r="H58" s="162">
        <v>183</v>
      </c>
      <c r="I58" s="162">
        <v>0</v>
      </c>
      <c r="J58" s="162">
        <v>0</v>
      </c>
      <c r="K58" s="162">
        <v>0</v>
      </c>
    </row>
    <row r="59" spans="2:11" x14ac:dyDescent="0.2">
      <c r="B59" s="380"/>
      <c r="C59" s="161" t="s">
        <v>198</v>
      </c>
      <c r="D59" s="162">
        <v>14552</v>
      </c>
      <c r="E59" s="162">
        <v>1127</v>
      </c>
      <c r="F59" s="162">
        <v>11826</v>
      </c>
      <c r="G59" s="162">
        <v>185380.34437999999</v>
      </c>
      <c r="H59" s="162">
        <v>5593</v>
      </c>
      <c r="I59" s="162">
        <v>288</v>
      </c>
      <c r="J59" s="162">
        <v>9819</v>
      </c>
      <c r="K59" s="162">
        <v>141567.91508999999</v>
      </c>
    </row>
    <row r="60" spans="2:11" x14ac:dyDescent="0.2">
      <c r="B60" s="381"/>
      <c r="C60" s="161" t="s">
        <v>199</v>
      </c>
      <c r="D60" s="162">
        <v>1045</v>
      </c>
      <c r="E60" s="162">
        <v>26</v>
      </c>
      <c r="F60" s="162">
        <v>460</v>
      </c>
      <c r="G60" s="162">
        <v>7602.1740200000004</v>
      </c>
      <c r="H60" s="162">
        <v>340</v>
      </c>
      <c r="I60" s="162">
        <v>5</v>
      </c>
      <c r="J60" s="162">
        <v>489</v>
      </c>
      <c r="K60" s="162">
        <v>11056.05939</v>
      </c>
    </row>
    <row r="61" spans="2:11" x14ac:dyDescent="0.2">
      <c r="B61" s="357" t="s">
        <v>131</v>
      </c>
      <c r="C61" s="357"/>
      <c r="D61" s="100">
        <v>20640</v>
      </c>
      <c r="E61" s="100">
        <v>2245</v>
      </c>
      <c r="F61" s="100">
        <v>21161</v>
      </c>
      <c r="G61" s="100">
        <v>313925.41950999998</v>
      </c>
      <c r="H61" s="100">
        <v>7333</v>
      </c>
      <c r="I61" s="100">
        <v>593</v>
      </c>
      <c r="J61" s="100">
        <v>16091</v>
      </c>
      <c r="K61" s="100">
        <v>215512.31428000002</v>
      </c>
    </row>
    <row r="62" spans="2:11" x14ac:dyDescent="0.2">
      <c r="B62" s="343" t="s">
        <v>218</v>
      </c>
      <c r="C62" s="345"/>
      <c r="D62" s="203">
        <v>41910</v>
      </c>
      <c r="E62" s="203">
        <v>4513</v>
      </c>
      <c r="F62" s="203">
        <v>45090</v>
      </c>
      <c r="G62" s="203">
        <v>594347.22307999991</v>
      </c>
      <c r="H62" s="203">
        <v>14417</v>
      </c>
      <c r="I62" s="203">
        <v>1194</v>
      </c>
      <c r="J62" s="203">
        <v>34354</v>
      </c>
      <c r="K62" s="203">
        <v>450009.04552000004</v>
      </c>
    </row>
    <row r="63" spans="2:11" x14ac:dyDescent="0.2">
      <c r="B63" s="336" t="s">
        <v>144</v>
      </c>
      <c r="C63" s="336"/>
      <c r="D63" s="336"/>
      <c r="E63" s="336"/>
      <c r="F63" s="336"/>
      <c r="G63" s="336"/>
      <c r="H63" s="336"/>
      <c r="I63" s="336"/>
      <c r="J63" s="336"/>
      <c r="K63" s="336"/>
    </row>
    <row r="64" spans="2:11" x14ac:dyDescent="0.2">
      <c r="B64" s="337" t="s">
        <v>67</v>
      </c>
      <c r="C64" s="337"/>
      <c r="D64" s="337"/>
      <c r="E64" s="337"/>
      <c r="F64" s="337"/>
      <c r="G64" s="337"/>
      <c r="H64" s="337"/>
      <c r="I64" s="337"/>
      <c r="J64" s="337"/>
      <c r="K64" s="337"/>
    </row>
    <row r="65" spans="2:11" x14ac:dyDescent="0.2">
      <c r="B65" s="337" t="s">
        <v>68</v>
      </c>
      <c r="C65" s="337"/>
      <c r="D65" s="337"/>
      <c r="E65" s="337"/>
      <c r="F65" s="337"/>
      <c r="G65" s="337"/>
      <c r="H65" s="337"/>
      <c r="I65" s="337"/>
      <c r="J65" s="337"/>
      <c r="K65" s="337"/>
    </row>
    <row r="66" spans="2:11" x14ac:dyDescent="0.2">
      <c r="B66" s="338" t="s">
        <v>141</v>
      </c>
      <c r="C66" s="338"/>
      <c r="D66" s="338"/>
      <c r="E66" s="338"/>
      <c r="F66" s="338"/>
      <c r="G66" s="338"/>
      <c r="H66" s="338"/>
      <c r="I66" s="338"/>
      <c r="J66" s="338"/>
      <c r="K66" s="338"/>
    </row>
  </sheetData>
  <mergeCells count="48">
    <mergeCell ref="B65:K65"/>
    <mergeCell ref="B66:K66"/>
    <mergeCell ref="B15:C15"/>
    <mergeCell ref="B6:B8"/>
    <mergeCell ref="B10:B13"/>
    <mergeCell ref="B9:C9"/>
    <mergeCell ref="B14:C14"/>
    <mergeCell ref="B16:J16"/>
    <mergeCell ref="B19:B20"/>
    <mergeCell ref="C19:C20"/>
    <mergeCell ref="D19:D20"/>
    <mergeCell ref="E19:E20"/>
    <mergeCell ref="F19:F20"/>
    <mergeCell ref="G19:G20"/>
    <mergeCell ref="H19:H20"/>
    <mergeCell ref="I19:I20"/>
    <mergeCell ref="J19:J20"/>
    <mergeCell ref="K19:K20"/>
    <mergeCell ref="B25:D25"/>
    <mergeCell ref="B30:D30"/>
    <mergeCell ref="B21:B24"/>
    <mergeCell ref="B26:B29"/>
    <mergeCell ref="C24:D24"/>
    <mergeCell ref="C29:D29"/>
    <mergeCell ref="B31:D31"/>
    <mergeCell ref="B32:K32"/>
    <mergeCell ref="B33:K33"/>
    <mergeCell ref="B34:K34"/>
    <mergeCell ref="B37:B38"/>
    <mergeCell ref="C37:C38"/>
    <mergeCell ref="D37:D38"/>
    <mergeCell ref="E37:E38"/>
    <mergeCell ref="F37:F38"/>
    <mergeCell ref="G37:G38"/>
    <mergeCell ref="H37:H38"/>
    <mergeCell ref="I37:I38"/>
    <mergeCell ref="B45:I45"/>
    <mergeCell ref="D48:G48"/>
    <mergeCell ref="H48:K48"/>
    <mergeCell ref="B48:B49"/>
    <mergeCell ref="C48:C49"/>
    <mergeCell ref="B63:K63"/>
    <mergeCell ref="B64:K64"/>
    <mergeCell ref="B50:B54"/>
    <mergeCell ref="B55:C55"/>
    <mergeCell ref="B56:B60"/>
    <mergeCell ref="B61:C61"/>
    <mergeCell ref="B62:C62"/>
  </mergeCells>
  <pageMargins left="0.7" right="0.7" top="0.75" bottom="0.75" header="0.3" footer="0.3"/>
  <pageSetup paperSize="183" scale="4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58"/>
  <sheetViews>
    <sheetView zoomScale="90" zoomScaleNormal="90" workbookViewId="0">
      <selection activeCell="I20" sqref="I20"/>
    </sheetView>
  </sheetViews>
  <sheetFormatPr baseColWidth="10" defaultColWidth="11.42578125" defaultRowHeight="11.25" x14ac:dyDescent="0.2"/>
  <cols>
    <col min="1" max="1" width="7.7109375" style="205" customWidth="1"/>
    <col min="2" max="2" width="40.140625" style="205" customWidth="1"/>
    <col min="3" max="3" width="23.28515625" style="205" bestFit="1" customWidth="1"/>
    <col min="4" max="4" width="36.5703125" style="205" customWidth="1"/>
    <col min="5" max="8" width="11.42578125" style="205"/>
    <col min="9" max="9" width="15.140625" style="205" customWidth="1"/>
    <col min="10" max="10" width="13.42578125" style="205" customWidth="1"/>
    <col min="11" max="16384" width="11.42578125" style="205"/>
  </cols>
  <sheetData>
    <row r="2" spans="2:13" ht="15" x14ac:dyDescent="0.2">
      <c r="B2" s="207" t="s">
        <v>200</v>
      </c>
    </row>
    <row r="3" spans="2:13" x14ac:dyDescent="0.2">
      <c r="B3" s="204"/>
    </row>
    <row r="4" spans="2:13" ht="12.75" x14ac:dyDescent="0.2">
      <c r="B4" s="208" t="s">
        <v>76</v>
      </c>
    </row>
    <row r="5" spans="2:13" ht="22.5" x14ac:dyDescent="0.2">
      <c r="B5" s="151" t="s">
        <v>105</v>
      </c>
      <c r="C5" s="151" t="s">
        <v>77</v>
      </c>
      <c r="D5" s="93">
        <v>2016</v>
      </c>
      <c r="E5" s="93">
        <v>2017</v>
      </c>
      <c r="F5" s="93">
        <v>2018</v>
      </c>
      <c r="G5" s="93">
        <v>2019</v>
      </c>
      <c r="H5" s="93">
        <v>2020</v>
      </c>
      <c r="I5" s="146" t="s">
        <v>78</v>
      </c>
      <c r="J5" s="146" t="s">
        <v>83</v>
      </c>
    </row>
    <row r="6" spans="2:13" x14ac:dyDescent="0.2">
      <c r="B6" s="364" t="s">
        <v>181</v>
      </c>
      <c r="C6" s="82" t="s">
        <v>0</v>
      </c>
      <c r="D6" s="83">
        <v>1790</v>
      </c>
      <c r="E6" s="83">
        <v>830</v>
      </c>
      <c r="F6" s="83">
        <v>867</v>
      </c>
      <c r="G6" s="83">
        <v>850</v>
      </c>
      <c r="H6" s="97">
        <v>1236</v>
      </c>
      <c r="I6" s="170">
        <v>0.99838449111470118</v>
      </c>
      <c r="J6" s="171">
        <v>0.45411764705882351</v>
      </c>
      <c r="L6" s="85"/>
      <c r="M6" s="85"/>
    </row>
    <row r="7" spans="2:13" x14ac:dyDescent="0.2">
      <c r="B7" s="365"/>
      <c r="C7" s="82" t="s">
        <v>21</v>
      </c>
      <c r="D7" s="83">
        <v>12</v>
      </c>
      <c r="E7" s="83">
        <v>0</v>
      </c>
      <c r="F7" s="83">
        <v>11</v>
      </c>
      <c r="G7" s="83">
        <v>22</v>
      </c>
      <c r="H7" s="97">
        <v>2</v>
      </c>
      <c r="I7" s="170">
        <v>1.6155088852988692E-3</v>
      </c>
      <c r="J7" s="171">
        <v>-0.90909090909090906</v>
      </c>
      <c r="L7" s="85"/>
      <c r="M7" s="85"/>
    </row>
    <row r="8" spans="2:13" x14ac:dyDescent="0.2">
      <c r="B8" s="366"/>
      <c r="C8" s="82" t="s">
        <v>1</v>
      </c>
      <c r="D8" s="83">
        <v>0</v>
      </c>
      <c r="E8" s="83">
        <v>1</v>
      </c>
      <c r="F8" s="83">
        <v>0</v>
      </c>
      <c r="G8" s="83">
        <v>0</v>
      </c>
      <c r="H8" s="97">
        <v>0</v>
      </c>
      <c r="I8" s="170">
        <v>0</v>
      </c>
      <c r="J8" s="171" t="s">
        <v>60</v>
      </c>
      <c r="L8" s="85"/>
      <c r="M8" s="85"/>
    </row>
    <row r="9" spans="2:13" x14ac:dyDescent="0.2">
      <c r="B9" s="353" t="s">
        <v>106</v>
      </c>
      <c r="C9" s="355"/>
      <c r="D9" s="95">
        <v>1802</v>
      </c>
      <c r="E9" s="95">
        <v>831</v>
      </c>
      <c r="F9" s="95">
        <v>878</v>
      </c>
      <c r="G9" s="95">
        <v>872</v>
      </c>
      <c r="H9" s="95">
        <v>1238</v>
      </c>
      <c r="I9" s="172">
        <v>1</v>
      </c>
      <c r="J9" s="173">
        <v>0.41972477064220182</v>
      </c>
      <c r="L9" s="85"/>
      <c r="M9" s="85"/>
    </row>
    <row r="10" spans="2:13" x14ac:dyDescent="0.2">
      <c r="B10" s="364" t="s">
        <v>180</v>
      </c>
      <c r="C10" s="82" t="s">
        <v>29</v>
      </c>
      <c r="D10" s="83">
        <v>237</v>
      </c>
      <c r="E10" s="83">
        <v>220</v>
      </c>
      <c r="F10" s="83">
        <v>274</v>
      </c>
      <c r="G10" s="83">
        <v>224</v>
      </c>
      <c r="H10" s="97">
        <v>312</v>
      </c>
      <c r="I10" s="170">
        <v>0.71070615034168561</v>
      </c>
      <c r="J10" s="171">
        <v>0.39285714285714279</v>
      </c>
      <c r="L10" s="85"/>
      <c r="M10" s="85"/>
    </row>
    <row r="11" spans="2:13" ht="22.5" x14ac:dyDescent="0.2">
      <c r="B11" s="365"/>
      <c r="C11" s="82" t="s">
        <v>146</v>
      </c>
      <c r="D11" s="83">
        <v>92</v>
      </c>
      <c r="E11" s="83">
        <v>95</v>
      </c>
      <c r="F11" s="83">
        <v>104</v>
      </c>
      <c r="G11" s="83">
        <v>99</v>
      </c>
      <c r="H11" s="97">
        <v>104</v>
      </c>
      <c r="I11" s="170">
        <v>0.23690205011389523</v>
      </c>
      <c r="J11" s="171">
        <v>5.0505050505050608E-2</v>
      </c>
      <c r="L11" s="85"/>
      <c r="M11" s="85"/>
    </row>
    <row r="12" spans="2:13" x14ac:dyDescent="0.2">
      <c r="B12" s="366"/>
      <c r="C12" s="82" t="s">
        <v>147</v>
      </c>
      <c r="D12" s="83">
        <v>16</v>
      </c>
      <c r="E12" s="83">
        <v>21</v>
      </c>
      <c r="F12" s="83">
        <v>12</v>
      </c>
      <c r="G12" s="83">
        <v>8</v>
      </c>
      <c r="H12" s="97">
        <v>23</v>
      </c>
      <c r="I12" s="170">
        <v>5.2391799544419138E-2</v>
      </c>
      <c r="J12" s="171">
        <v>1.875</v>
      </c>
      <c r="L12" s="85"/>
      <c r="M12" s="85"/>
    </row>
    <row r="13" spans="2:13" x14ac:dyDescent="0.2">
      <c r="B13" s="353" t="s">
        <v>107</v>
      </c>
      <c r="C13" s="355"/>
      <c r="D13" s="95">
        <v>345</v>
      </c>
      <c r="E13" s="95">
        <v>336</v>
      </c>
      <c r="F13" s="95">
        <v>390</v>
      </c>
      <c r="G13" s="95">
        <v>331</v>
      </c>
      <c r="H13" s="95">
        <v>439</v>
      </c>
      <c r="I13" s="172">
        <v>1</v>
      </c>
      <c r="J13" s="173">
        <v>0.3262839879154078</v>
      </c>
      <c r="L13" s="85"/>
      <c r="M13" s="85"/>
    </row>
    <row r="14" spans="2:13" x14ac:dyDescent="0.2">
      <c r="B14" s="351" t="s">
        <v>219</v>
      </c>
      <c r="C14" s="352"/>
      <c r="D14" s="96">
        <v>2147</v>
      </c>
      <c r="E14" s="96">
        <v>1167</v>
      </c>
      <c r="F14" s="96">
        <v>1268</v>
      </c>
      <c r="G14" s="96">
        <v>1203</v>
      </c>
      <c r="H14" s="96">
        <v>1677</v>
      </c>
      <c r="I14" s="174"/>
      <c r="J14" s="175">
        <v>0.39401496259351632</v>
      </c>
      <c r="L14" s="85"/>
      <c r="M14" s="85"/>
    </row>
    <row r="15" spans="2:13" ht="15" customHeight="1" x14ac:dyDescent="0.2">
      <c r="B15" s="358" t="s">
        <v>108</v>
      </c>
      <c r="C15" s="358"/>
      <c r="D15" s="358"/>
      <c r="E15" s="358"/>
      <c r="F15" s="358"/>
      <c r="G15" s="358"/>
      <c r="H15" s="358"/>
      <c r="I15" s="358"/>
      <c r="J15" s="358"/>
    </row>
    <row r="17" spans="1:14" ht="12.75" x14ac:dyDescent="0.2">
      <c r="B17" s="208" t="s">
        <v>139</v>
      </c>
    </row>
    <row r="18" spans="1:14" ht="15" customHeight="1" x14ac:dyDescent="0.2">
      <c r="A18" s="206"/>
      <c r="B18" s="360" t="s">
        <v>81</v>
      </c>
      <c r="C18" s="360" t="s">
        <v>221</v>
      </c>
      <c r="D18" s="360" t="s">
        <v>82</v>
      </c>
      <c r="E18" s="360">
        <v>2016</v>
      </c>
      <c r="F18" s="346">
        <v>2017</v>
      </c>
      <c r="G18" s="346">
        <v>2018</v>
      </c>
      <c r="H18" s="346">
        <v>2019</v>
      </c>
      <c r="I18" s="346">
        <v>2020</v>
      </c>
      <c r="J18" s="369" t="s">
        <v>78</v>
      </c>
      <c r="K18" s="346" t="s">
        <v>83</v>
      </c>
    </row>
    <row r="19" spans="1:14" x14ac:dyDescent="0.2">
      <c r="A19" s="206"/>
      <c r="B19" s="360"/>
      <c r="C19" s="360"/>
      <c r="D19" s="360"/>
      <c r="E19" s="360"/>
      <c r="F19" s="346"/>
      <c r="G19" s="346"/>
      <c r="H19" s="346"/>
      <c r="I19" s="346"/>
      <c r="J19" s="369"/>
      <c r="K19" s="346"/>
    </row>
    <row r="20" spans="1:14" x14ac:dyDescent="0.2">
      <c r="B20" s="364" t="s">
        <v>117</v>
      </c>
      <c r="C20" s="88" t="s">
        <v>148</v>
      </c>
      <c r="D20" s="82" t="s">
        <v>160</v>
      </c>
      <c r="E20" s="176">
        <v>969.57534308000004</v>
      </c>
      <c r="F20" s="176">
        <v>1172.5428172500001</v>
      </c>
      <c r="G20" s="176">
        <v>1459.3894829400001</v>
      </c>
      <c r="H20" s="176">
        <v>1489.6618100900002</v>
      </c>
      <c r="I20" s="211">
        <v>1335.3943083400002</v>
      </c>
      <c r="J20" s="177">
        <v>0.38816955614387189</v>
      </c>
      <c r="K20" s="105">
        <v>-0.10355874112170449</v>
      </c>
      <c r="M20" s="85"/>
      <c r="N20" s="85"/>
    </row>
    <row r="21" spans="1:14" ht="22.5" x14ac:dyDescent="0.2">
      <c r="B21" s="365"/>
      <c r="C21" s="88" t="s">
        <v>201</v>
      </c>
      <c r="D21" s="82" t="s">
        <v>202</v>
      </c>
      <c r="E21" s="176">
        <v>550.0482512000001</v>
      </c>
      <c r="F21" s="176">
        <v>603.84948365000002</v>
      </c>
      <c r="G21" s="176">
        <v>580.89492209000002</v>
      </c>
      <c r="H21" s="176">
        <v>450.09088401999998</v>
      </c>
      <c r="I21" s="211">
        <v>1010.32503712</v>
      </c>
      <c r="J21" s="177">
        <v>0.29367911692496174</v>
      </c>
      <c r="K21" s="105">
        <v>1.2447133967616768</v>
      </c>
      <c r="M21" s="85"/>
      <c r="N21" s="85"/>
    </row>
    <row r="22" spans="1:14" x14ac:dyDescent="0.2">
      <c r="B22" s="365"/>
      <c r="C22" s="88" t="s">
        <v>85</v>
      </c>
      <c r="D22" s="82" t="s">
        <v>86</v>
      </c>
      <c r="E22" s="176">
        <v>6.1115206900000008</v>
      </c>
      <c r="F22" s="176">
        <v>0</v>
      </c>
      <c r="G22" s="176">
        <v>74.776153230000006</v>
      </c>
      <c r="H22" s="176">
        <v>155.64704549999999</v>
      </c>
      <c r="I22" s="211">
        <v>625.23230031999992</v>
      </c>
      <c r="J22" s="177">
        <v>0.18174118534600969</v>
      </c>
      <c r="K22" s="105">
        <v>3.0169879120513086</v>
      </c>
      <c r="M22" s="85"/>
      <c r="N22" s="85"/>
    </row>
    <row r="23" spans="1:14" x14ac:dyDescent="0.2">
      <c r="B23" s="366"/>
      <c r="C23" s="367" t="s">
        <v>88</v>
      </c>
      <c r="D23" s="368"/>
      <c r="E23" s="176">
        <v>444.53605093999983</v>
      </c>
      <c r="F23" s="176">
        <v>377.10905708999996</v>
      </c>
      <c r="G23" s="176">
        <v>358.25394019999993</v>
      </c>
      <c r="H23" s="176">
        <v>138.18838697999996</v>
      </c>
      <c r="I23" s="211">
        <v>469.28287854999985</v>
      </c>
      <c r="J23" s="177">
        <v>0.13641014158515682</v>
      </c>
      <c r="K23" s="105">
        <v>2.3959646595912525</v>
      </c>
      <c r="M23" s="85"/>
      <c r="N23" s="85"/>
    </row>
    <row r="24" spans="1:14" x14ac:dyDescent="0.2">
      <c r="B24" s="353" t="s">
        <v>112</v>
      </c>
      <c r="C24" s="354"/>
      <c r="D24" s="355"/>
      <c r="E24" s="178">
        <v>1970.2711659099998</v>
      </c>
      <c r="F24" s="178">
        <v>2153.5013579900001</v>
      </c>
      <c r="G24" s="178">
        <v>2473.3144984599999</v>
      </c>
      <c r="H24" s="178">
        <v>2233.5881265900002</v>
      </c>
      <c r="I24" s="178">
        <v>3440.2345243299997</v>
      </c>
      <c r="J24" s="179">
        <v>1</v>
      </c>
      <c r="K24" s="110">
        <v>0.54022779910733854</v>
      </c>
      <c r="M24" s="85"/>
      <c r="N24" s="85"/>
    </row>
    <row r="25" spans="1:14" x14ac:dyDescent="0.2">
      <c r="B25" s="364" t="s">
        <v>118</v>
      </c>
      <c r="C25" s="88" t="s">
        <v>194</v>
      </c>
      <c r="D25" s="82" t="s">
        <v>215</v>
      </c>
      <c r="E25" s="176">
        <v>161.40303378999999</v>
      </c>
      <c r="F25" s="176">
        <v>142.23625924999999</v>
      </c>
      <c r="G25" s="176">
        <v>84.983844140000002</v>
      </c>
      <c r="H25" s="176">
        <v>0</v>
      </c>
      <c r="I25" s="211">
        <v>159.82609628</v>
      </c>
      <c r="J25" s="177">
        <v>0.35721768515281899</v>
      </c>
      <c r="K25" s="105" t="s">
        <v>60</v>
      </c>
      <c r="M25" s="85"/>
      <c r="N25" s="85"/>
    </row>
    <row r="26" spans="1:14" x14ac:dyDescent="0.2">
      <c r="B26" s="365"/>
      <c r="C26" s="88" t="s">
        <v>87</v>
      </c>
      <c r="D26" s="82" t="s">
        <v>121</v>
      </c>
      <c r="E26" s="176">
        <v>132.87842017</v>
      </c>
      <c r="F26" s="176">
        <v>192.10052567000002</v>
      </c>
      <c r="G26" s="176">
        <v>275.0652225</v>
      </c>
      <c r="H26" s="176">
        <v>227.43304932999999</v>
      </c>
      <c r="I26" s="211">
        <v>157.76108850000003</v>
      </c>
      <c r="J26" s="177">
        <v>0.35260231059157182</v>
      </c>
      <c r="K26" s="105">
        <v>-0.30634052981854709</v>
      </c>
      <c r="M26" s="85"/>
      <c r="N26" s="85"/>
    </row>
    <row r="27" spans="1:14" x14ac:dyDescent="0.2">
      <c r="B27" s="365"/>
      <c r="C27" s="88" t="s">
        <v>175</v>
      </c>
      <c r="D27" s="82" t="s">
        <v>176</v>
      </c>
      <c r="E27" s="176">
        <v>82.09258272000001</v>
      </c>
      <c r="F27" s="176">
        <v>85.059837029999983</v>
      </c>
      <c r="G27" s="176">
        <v>142.31786135999999</v>
      </c>
      <c r="H27" s="176">
        <v>110.80237101999998</v>
      </c>
      <c r="I27" s="211">
        <v>106.30114016000002</v>
      </c>
      <c r="J27" s="177">
        <v>0.23758727830363902</v>
      </c>
      <c r="K27" s="105">
        <v>-4.0623957940281619E-2</v>
      </c>
      <c r="M27" s="85"/>
      <c r="N27" s="85"/>
    </row>
    <row r="28" spans="1:14" x14ac:dyDescent="0.2">
      <c r="B28" s="366"/>
      <c r="C28" s="367" t="s">
        <v>88</v>
      </c>
      <c r="D28" s="368"/>
      <c r="E28" s="176">
        <v>19.236196649999997</v>
      </c>
      <c r="F28" s="176">
        <v>8.0234369799999996</v>
      </c>
      <c r="G28" s="176">
        <v>27.669975860000001</v>
      </c>
      <c r="H28" s="176">
        <v>35.081428479999992</v>
      </c>
      <c r="I28" s="211">
        <v>23.531002050000001</v>
      </c>
      <c r="J28" s="177">
        <v>5.2592725951970162E-2</v>
      </c>
      <c r="K28" s="105">
        <v>-0.32924618325006116</v>
      </c>
      <c r="M28" s="85"/>
      <c r="N28" s="85"/>
    </row>
    <row r="29" spans="1:14" x14ac:dyDescent="0.2">
      <c r="B29" s="353" t="s">
        <v>113</v>
      </c>
      <c r="C29" s="354"/>
      <c r="D29" s="355"/>
      <c r="E29" s="178">
        <v>395.61023333000003</v>
      </c>
      <c r="F29" s="178">
        <v>427.42005892999998</v>
      </c>
      <c r="G29" s="178">
        <v>530.03690385999994</v>
      </c>
      <c r="H29" s="178">
        <v>373.31684882999997</v>
      </c>
      <c r="I29" s="178">
        <v>447.41932699000006</v>
      </c>
      <c r="J29" s="179">
        <v>1</v>
      </c>
      <c r="K29" s="110">
        <v>0.1984975454288822</v>
      </c>
      <c r="M29" s="85"/>
      <c r="N29" s="85"/>
    </row>
    <row r="30" spans="1:14" ht="11.25" customHeight="1" x14ac:dyDescent="0.2">
      <c r="B30" s="359" t="s">
        <v>220</v>
      </c>
      <c r="C30" s="359"/>
      <c r="D30" s="359"/>
      <c r="E30" s="180">
        <v>2365.8813992399996</v>
      </c>
      <c r="F30" s="180">
        <v>2580.92141692</v>
      </c>
      <c r="G30" s="180">
        <v>3003.3514023199996</v>
      </c>
      <c r="H30" s="180">
        <v>2606.90497542</v>
      </c>
      <c r="I30" s="180">
        <v>3887.6538513199998</v>
      </c>
      <c r="J30" s="181"/>
      <c r="K30" s="108">
        <v>0.49129097070124605</v>
      </c>
      <c r="M30" s="85"/>
      <c r="N30" s="85"/>
    </row>
    <row r="31" spans="1:14" ht="11.25" customHeight="1" x14ac:dyDescent="0.2">
      <c r="B31" s="358" t="s">
        <v>119</v>
      </c>
      <c r="C31" s="358"/>
      <c r="D31" s="358"/>
      <c r="E31" s="358"/>
      <c r="F31" s="358"/>
      <c r="G31" s="358"/>
      <c r="H31" s="358"/>
      <c r="I31" s="358"/>
      <c r="J31" s="358"/>
      <c r="K31" s="358"/>
    </row>
    <row r="33" spans="1:12" ht="12.75" x14ac:dyDescent="0.2">
      <c r="B33" s="208" t="s">
        <v>210</v>
      </c>
    </row>
    <row r="34" spans="1:12" ht="15" customHeight="1" x14ac:dyDescent="0.2">
      <c r="A34" s="206"/>
      <c r="B34" s="360" t="s">
        <v>126</v>
      </c>
      <c r="C34" s="375">
        <v>2016</v>
      </c>
      <c r="D34" s="372">
        <v>2017</v>
      </c>
      <c r="E34" s="372">
        <v>2018</v>
      </c>
      <c r="F34" s="372">
        <v>2019</v>
      </c>
      <c r="G34" s="372">
        <v>2020</v>
      </c>
      <c r="H34" s="369" t="s">
        <v>78</v>
      </c>
      <c r="I34" s="346" t="s">
        <v>83</v>
      </c>
    </row>
    <row r="35" spans="1:12" x14ac:dyDescent="0.2">
      <c r="B35" s="360"/>
      <c r="C35" s="376"/>
      <c r="D35" s="373"/>
      <c r="E35" s="373"/>
      <c r="F35" s="373"/>
      <c r="G35" s="373"/>
      <c r="H35" s="369"/>
      <c r="I35" s="346"/>
    </row>
    <row r="36" spans="1:12" x14ac:dyDescent="0.2">
      <c r="B36" s="89" t="s">
        <v>92</v>
      </c>
      <c r="C36" s="182">
        <v>2.6451079999999998E-2</v>
      </c>
      <c r="D36" s="182">
        <v>4.6226379999999997E-2</v>
      </c>
      <c r="E36" s="182">
        <v>0.24772797000000002</v>
      </c>
      <c r="F36" s="182">
        <v>0.40466911000000011</v>
      </c>
      <c r="G36" s="195">
        <v>0.11666251999999999</v>
      </c>
      <c r="H36" s="183">
        <v>1.0070497552934861E-3</v>
      </c>
      <c r="I36" s="113">
        <v>-0.71170885763926983</v>
      </c>
      <c r="K36" s="85"/>
      <c r="L36" s="85"/>
    </row>
    <row r="37" spans="1:12" x14ac:dyDescent="0.2">
      <c r="B37" s="89" t="s">
        <v>127</v>
      </c>
      <c r="C37" s="182">
        <v>44.388630579999997</v>
      </c>
      <c r="D37" s="182">
        <v>54.193914880000001</v>
      </c>
      <c r="E37" s="182">
        <v>84.609514709999985</v>
      </c>
      <c r="F37" s="182">
        <v>71.00709203000001</v>
      </c>
      <c r="G37" s="195">
        <v>54.669377529999998</v>
      </c>
      <c r="H37" s="183">
        <v>0.47191491546414138</v>
      </c>
      <c r="I37" s="113">
        <v>-0.23008567219028542</v>
      </c>
      <c r="K37" s="85"/>
      <c r="L37" s="85"/>
    </row>
    <row r="38" spans="1:12" ht="11.25" customHeight="1" x14ac:dyDescent="0.2">
      <c r="B38" s="89" t="s">
        <v>128</v>
      </c>
      <c r="C38" s="182">
        <v>33.500006020000001</v>
      </c>
      <c r="D38" s="182">
        <v>45.654838090000005</v>
      </c>
      <c r="E38" s="182">
        <v>52.925121540000006</v>
      </c>
      <c r="F38" s="182">
        <v>46.107882340000003</v>
      </c>
      <c r="G38" s="195">
        <v>61.034414859999998</v>
      </c>
      <c r="H38" s="183">
        <v>0.52685894792298427</v>
      </c>
      <c r="I38" s="113">
        <v>0.32373060228469375</v>
      </c>
      <c r="K38" s="85"/>
      <c r="L38" s="85"/>
    </row>
    <row r="39" spans="1:12" x14ac:dyDescent="0.2">
      <c r="B39" s="89" t="s">
        <v>93</v>
      </c>
      <c r="C39" s="182">
        <v>0</v>
      </c>
      <c r="D39" s="182">
        <v>0</v>
      </c>
      <c r="E39" s="182">
        <v>0</v>
      </c>
      <c r="F39" s="182">
        <v>0</v>
      </c>
      <c r="G39" s="195">
        <v>0</v>
      </c>
      <c r="H39" s="183">
        <v>0</v>
      </c>
      <c r="I39" s="113" t="s">
        <v>60</v>
      </c>
      <c r="K39" s="85"/>
      <c r="L39" s="85"/>
    </row>
    <row r="40" spans="1:12" x14ac:dyDescent="0.2">
      <c r="B40" s="89" t="s">
        <v>94</v>
      </c>
      <c r="C40" s="182">
        <v>7.7534000000000001E-4</v>
      </c>
      <c r="D40" s="182">
        <v>1.1048800000000001E-3</v>
      </c>
      <c r="E40" s="182">
        <v>1.3217709999999999E-2</v>
      </c>
      <c r="F40" s="182">
        <v>1.9240000000000002E-5</v>
      </c>
      <c r="G40" s="195">
        <v>2.5380300000000001E-2</v>
      </c>
      <c r="H40" s="183">
        <v>2.1908685758095458E-4</v>
      </c>
      <c r="I40" s="113">
        <v>1318.1424116424116</v>
      </c>
      <c r="K40" s="85"/>
      <c r="L40" s="85"/>
    </row>
    <row r="41" spans="1:12" x14ac:dyDescent="0.2">
      <c r="B41" s="185" t="s">
        <v>222</v>
      </c>
      <c r="C41" s="196">
        <v>77.915863020000003</v>
      </c>
      <c r="D41" s="196">
        <v>99.89608423</v>
      </c>
      <c r="E41" s="196">
        <v>137.79558192999997</v>
      </c>
      <c r="F41" s="196">
        <v>117.51966272000001</v>
      </c>
      <c r="G41" s="196">
        <v>115.84583520999999</v>
      </c>
      <c r="H41" s="197">
        <v>1</v>
      </c>
      <c r="I41" s="116">
        <v>-1.4242957061475381E-2</v>
      </c>
      <c r="K41" s="85"/>
      <c r="L41" s="85"/>
    </row>
    <row r="42" spans="1:12" ht="15" customHeight="1" x14ac:dyDescent="0.2">
      <c r="B42" s="358" t="s">
        <v>129</v>
      </c>
      <c r="C42" s="358"/>
      <c r="D42" s="358"/>
      <c r="E42" s="358"/>
      <c r="F42" s="358"/>
      <c r="G42" s="358"/>
      <c r="H42" s="358"/>
      <c r="I42" s="358"/>
    </row>
    <row r="43" spans="1:12" x14ac:dyDescent="0.2">
      <c r="B43" s="295" t="s">
        <v>191</v>
      </c>
      <c r="C43" s="295"/>
      <c r="D43" s="295"/>
      <c r="E43" s="295"/>
      <c r="F43" s="295"/>
      <c r="G43" s="295"/>
      <c r="H43" s="295"/>
      <c r="I43" s="295"/>
    </row>
    <row r="44" spans="1:12" x14ac:dyDescent="0.2">
      <c r="B44" s="150"/>
      <c r="C44" s="150"/>
      <c r="D44" s="150"/>
      <c r="E44" s="150"/>
      <c r="F44" s="150"/>
      <c r="G44" s="150"/>
      <c r="H44" s="150"/>
      <c r="I44" s="150"/>
    </row>
    <row r="45" spans="1:12" ht="12.75" x14ac:dyDescent="0.2">
      <c r="B45" s="208" t="s">
        <v>168</v>
      </c>
    </row>
    <row r="46" spans="1:12" x14ac:dyDescent="0.2">
      <c r="B46" s="347" t="s">
        <v>77</v>
      </c>
      <c r="C46" s="341" t="s">
        <v>95</v>
      </c>
      <c r="D46" s="343">
        <v>2019</v>
      </c>
      <c r="E46" s="344"/>
      <c r="F46" s="344"/>
      <c r="G46" s="345"/>
      <c r="H46" s="343">
        <v>2020</v>
      </c>
      <c r="I46" s="344"/>
      <c r="J46" s="344"/>
      <c r="K46" s="345"/>
    </row>
    <row r="47" spans="1:12" ht="12.75" x14ac:dyDescent="0.2">
      <c r="B47" s="348"/>
      <c r="C47" s="342"/>
      <c r="D47" s="153" t="s">
        <v>134</v>
      </c>
      <c r="E47" s="153" t="s">
        <v>135</v>
      </c>
      <c r="F47" s="153" t="s">
        <v>58</v>
      </c>
      <c r="G47" s="153" t="s">
        <v>59</v>
      </c>
      <c r="H47" s="153" t="s">
        <v>134</v>
      </c>
      <c r="I47" s="153" t="s">
        <v>135</v>
      </c>
      <c r="J47" s="153" t="s">
        <v>58</v>
      </c>
      <c r="K47" s="153" t="s">
        <v>59</v>
      </c>
    </row>
    <row r="48" spans="1:12" x14ac:dyDescent="0.2">
      <c r="B48" s="356" t="s">
        <v>96</v>
      </c>
      <c r="C48" s="161" t="s">
        <v>203</v>
      </c>
      <c r="D48" s="120">
        <v>1875</v>
      </c>
      <c r="E48" s="120">
        <v>16</v>
      </c>
      <c r="F48" s="120">
        <v>0</v>
      </c>
      <c r="G48" s="120">
        <v>0</v>
      </c>
      <c r="H48" s="122">
        <v>713</v>
      </c>
      <c r="I48" s="122">
        <v>6</v>
      </c>
      <c r="J48" s="122">
        <v>2</v>
      </c>
      <c r="K48" s="122">
        <v>36.049999999999997</v>
      </c>
    </row>
    <row r="49" spans="2:13" x14ac:dyDescent="0.2">
      <c r="B49" s="356"/>
      <c r="C49" s="161" t="s">
        <v>204</v>
      </c>
      <c r="D49" s="120">
        <v>270</v>
      </c>
      <c r="E49" s="120">
        <v>0</v>
      </c>
      <c r="F49" s="120">
        <v>0</v>
      </c>
      <c r="G49" s="120">
        <v>0</v>
      </c>
      <c r="H49" s="122">
        <v>159</v>
      </c>
      <c r="I49" s="122">
        <v>0</v>
      </c>
      <c r="J49" s="122">
        <v>0</v>
      </c>
      <c r="K49" s="122">
        <v>0</v>
      </c>
    </row>
    <row r="50" spans="2:13" x14ac:dyDescent="0.2">
      <c r="B50" s="357" t="s">
        <v>130</v>
      </c>
      <c r="C50" s="357"/>
      <c r="D50" s="119">
        <v>2145</v>
      </c>
      <c r="E50" s="119">
        <v>16</v>
      </c>
      <c r="F50" s="212">
        <v>0</v>
      </c>
      <c r="G50" s="212">
        <v>0</v>
      </c>
      <c r="H50" s="119">
        <v>872</v>
      </c>
      <c r="I50" s="119">
        <v>6</v>
      </c>
      <c r="J50" s="119">
        <v>2</v>
      </c>
      <c r="K50" s="119">
        <v>36.049999999999997</v>
      </c>
    </row>
    <row r="51" spans="2:13" x14ac:dyDescent="0.2">
      <c r="B51" s="356" t="s">
        <v>100</v>
      </c>
      <c r="C51" s="161" t="s">
        <v>203</v>
      </c>
      <c r="D51" s="120">
        <v>2128</v>
      </c>
      <c r="E51" s="120">
        <v>17</v>
      </c>
      <c r="F51" s="120">
        <v>1</v>
      </c>
      <c r="G51" s="120">
        <v>0</v>
      </c>
      <c r="H51" s="122">
        <v>811</v>
      </c>
      <c r="I51" s="122">
        <v>4</v>
      </c>
      <c r="J51" s="122">
        <v>0</v>
      </c>
      <c r="K51" s="122">
        <v>0</v>
      </c>
    </row>
    <row r="52" spans="2:13" x14ac:dyDescent="0.2">
      <c r="B52" s="356"/>
      <c r="C52" s="161" t="s">
        <v>204</v>
      </c>
      <c r="D52" s="120">
        <v>285</v>
      </c>
      <c r="E52" s="120">
        <v>0</v>
      </c>
      <c r="F52" s="120">
        <v>0</v>
      </c>
      <c r="G52" s="120">
        <v>0</v>
      </c>
      <c r="H52" s="122">
        <v>136</v>
      </c>
      <c r="I52" s="122">
        <v>0</v>
      </c>
      <c r="J52" s="122">
        <v>0</v>
      </c>
      <c r="K52" s="122">
        <v>0</v>
      </c>
    </row>
    <row r="53" spans="2:13" x14ac:dyDescent="0.2">
      <c r="B53" s="357" t="s">
        <v>131</v>
      </c>
      <c r="C53" s="357"/>
      <c r="D53" s="119">
        <v>2413</v>
      </c>
      <c r="E53" s="119">
        <v>17</v>
      </c>
      <c r="F53" s="119">
        <v>1</v>
      </c>
      <c r="G53" s="212">
        <v>0</v>
      </c>
      <c r="H53" s="119">
        <v>947</v>
      </c>
      <c r="I53" s="119">
        <v>4</v>
      </c>
      <c r="J53" s="212">
        <v>0</v>
      </c>
      <c r="K53" s="212">
        <v>0</v>
      </c>
    </row>
    <row r="54" spans="2:13" x14ac:dyDescent="0.2">
      <c r="B54" s="343" t="s">
        <v>223</v>
      </c>
      <c r="C54" s="345"/>
      <c r="D54" s="118">
        <v>4558</v>
      </c>
      <c r="E54" s="118">
        <v>33</v>
      </c>
      <c r="F54" s="118">
        <v>1</v>
      </c>
      <c r="G54" s="213">
        <v>0</v>
      </c>
      <c r="H54" s="118">
        <v>1819</v>
      </c>
      <c r="I54" s="118">
        <v>10</v>
      </c>
      <c r="J54" s="118">
        <v>2</v>
      </c>
      <c r="K54" s="118">
        <v>36.049999999999997</v>
      </c>
      <c r="L54" s="210"/>
    </row>
    <row r="55" spans="2:13" ht="11.25" customHeight="1" x14ac:dyDescent="0.2">
      <c r="B55" s="336" t="s">
        <v>144</v>
      </c>
      <c r="C55" s="336"/>
      <c r="D55" s="336"/>
      <c r="E55" s="336"/>
      <c r="F55" s="336"/>
      <c r="G55" s="336"/>
      <c r="H55" s="336"/>
      <c r="I55" s="336"/>
      <c r="J55" s="336"/>
      <c r="K55" s="336"/>
      <c r="L55" s="138"/>
      <c r="M55" s="138"/>
    </row>
    <row r="56" spans="2:13" x14ac:dyDescent="0.2">
      <c r="B56" s="337" t="s">
        <v>67</v>
      </c>
      <c r="C56" s="337"/>
      <c r="D56" s="337"/>
      <c r="E56" s="337"/>
      <c r="F56" s="337"/>
      <c r="G56" s="337"/>
      <c r="H56" s="337"/>
      <c r="I56" s="337"/>
      <c r="J56" s="337"/>
      <c r="K56" s="337"/>
      <c r="L56" s="138"/>
    </row>
    <row r="57" spans="2:13" x14ac:dyDescent="0.2">
      <c r="B57" s="337" t="s">
        <v>68</v>
      </c>
      <c r="C57" s="337"/>
      <c r="D57" s="337"/>
      <c r="E57" s="337"/>
      <c r="F57" s="337"/>
      <c r="G57" s="337"/>
      <c r="H57" s="337"/>
      <c r="I57" s="337"/>
      <c r="J57" s="337"/>
      <c r="K57" s="337"/>
    </row>
    <row r="58" spans="2:13" x14ac:dyDescent="0.2">
      <c r="B58" s="338" t="s">
        <v>141</v>
      </c>
      <c r="C58" s="338"/>
      <c r="D58" s="338"/>
      <c r="E58" s="338"/>
      <c r="F58" s="338"/>
      <c r="G58" s="338"/>
      <c r="H58" s="338"/>
      <c r="I58" s="338"/>
      <c r="J58" s="338"/>
      <c r="K58" s="338"/>
    </row>
  </sheetData>
  <mergeCells count="47">
    <mergeCell ref="B57:K57"/>
    <mergeCell ref="B58:K58"/>
    <mergeCell ref="B6:B8"/>
    <mergeCell ref="B9:C9"/>
    <mergeCell ref="B13:C13"/>
    <mergeCell ref="B14:C14"/>
    <mergeCell ref="B10:B12"/>
    <mergeCell ref="B24:D24"/>
    <mergeCell ref="B29:D29"/>
    <mergeCell ref="B20:B23"/>
    <mergeCell ref="B25:B28"/>
    <mergeCell ref="C23:D23"/>
    <mergeCell ref="C28:D28"/>
    <mergeCell ref="B43:I43"/>
    <mergeCell ref="B54:C54"/>
    <mergeCell ref="B46:B47"/>
    <mergeCell ref="B55:K55"/>
    <mergeCell ref="B56:K56"/>
    <mergeCell ref="B15:J15"/>
    <mergeCell ref="B18:B19"/>
    <mergeCell ref="C18:C19"/>
    <mergeCell ref="D18:D19"/>
    <mergeCell ref="E18:E19"/>
    <mergeCell ref="F18:F19"/>
    <mergeCell ref="G18:G19"/>
    <mergeCell ref="H18:H19"/>
    <mergeCell ref="I18:I19"/>
    <mergeCell ref="J18:J19"/>
    <mergeCell ref="K18:K19"/>
    <mergeCell ref="B30:D30"/>
    <mergeCell ref="B31:K31"/>
    <mergeCell ref="H34:H35"/>
    <mergeCell ref="I34:I35"/>
    <mergeCell ref="B42:I42"/>
    <mergeCell ref="D46:G46"/>
    <mergeCell ref="H46:K46"/>
    <mergeCell ref="B34:B35"/>
    <mergeCell ref="C34:C35"/>
    <mergeCell ref="D34:D35"/>
    <mergeCell ref="E34:E35"/>
    <mergeCell ref="F34:F35"/>
    <mergeCell ref="C46:C47"/>
    <mergeCell ref="B48:B49"/>
    <mergeCell ref="B50:C50"/>
    <mergeCell ref="B51:B52"/>
    <mergeCell ref="B53:C53"/>
    <mergeCell ref="G34:G35"/>
  </mergeCells>
  <pageMargins left="0.7" right="0.7" top="0.75" bottom="0.75" header="0.3" footer="0.3"/>
  <pageSetup paperSize="183" scale="55"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54"/>
  <sheetViews>
    <sheetView zoomScale="90" zoomScaleNormal="90" workbookViewId="0">
      <selection activeCell="H27" sqref="H27"/>
    </sheetView>
  </sheetViews>
  <sheetFormatPr baseColWidth="10" defaultColWidth="11.42578125" defaultRowHeight="11.25" x14ac:dyDescent="0.2"/>
  <cols>
    <col min="1" max="1" width="10.28515625" style="205" customWidth="1"/>
    <col min="2" max="2" width="41.85546875" style="205" customWidth="1"/>
    <col min="3" max="3" width="29.85546875" style="205" customWidth="1"/>
    <col min="4" max="4" width="43.85546875" style="205" customWidth="1"/>
    <col min="5" max="5" width="9" style="205" bestFit="1" customWidth="1"/>
    <col min="6" max="6" width="9.7109375" style="205" bestFit="1" customWidth="1"/>
    <col min="7" max="7" width="13.85546875" style="205" customWidth="1"/>
    <col min="8" max="8" width="15.85546875" style="205" customWidth="1"/>
    <col min="9" max="9" width="12.7109375" style="205" customWidth="1"/>
    <col min="10" max="10" width="13.7109375" style="205" customWidth="1"/>
    <col min="11" max="11" width="14.7109375" style="205" customWidth="1"/>
    <col min="12" max="16384" width="11.42578125" style="205"/>
  </cols>
  <sheetData>
    <row r="2" spans="2:13" ht="15" x14ac:dyDescent="0.2">
      <c r="B2" s="207" t="s">
        <v>205</v>
      </c>
    </row>
    <row r="3" spans="2:13" x14ac:dyDescent="0.2">
      <c r="B3" s="204"/>
    </row>
    <row r="4" spans="2:13" ht="12.75" x14ac:dyDescent="0.2">
      <c r="B4" s="208" t="s">
        <v>76</v>
      </c>
    </row>
    <row r="5" spans="2:13" ht="22.5" x14ac:dyDescent="0.2">
      <c r="B5" s="151" t="s">
        <v>105</v>
      </c>
      <c r="C5" s="151" t="s">
        <v>77</v>
      </c>
      <c r="D5" s="93">
        <v>2016</v>
      </c>
      <c r="E5" s="93">
        <v>2017</v>
      </c>
      <c r="F5" s="93">
        <v>2018</v>
      </c>
      <c r="G5" s="93">
        <v>2019</v>
      </c>
      <c r="H5" s="93">
        <v>2020</v>
      </c>
      <c r="I5" s="146" t="s">
        <v>78</v>
      </c>
      <c r="J5" s="146" t="s">
        <v>83</v>
      </c>
    </row>
    <row r="6" spans="2:13" x14ac:dyDescent="0.2">
      <c r="B6" s="364" t="s">
        <v>181</v>
      </c>
      <c r="C6" s="82" t="s">
        <v>0</v>
      </c>
      <c r="D6" s="83">
        <v>896</v>
      </c>
      <c r="E6" s="83">
        <v>1435</v>
      </c>
      <c r="F6" s="83">
        <v>1397</v>
      </c>
      <c r="G6" s="83">
        <v>1098</v>
      </c>
      <c r="H6" s="83">
        <v>1252</v>
      </c>
      <c r="I6" s="170">
        <v>1</v>
      </c>
      <c r="J6" s="171">
        <v>0.14025500910746813</v>
      </c>
      <c r="K6" s="214"/>
      <c r="L6" s="85"/>
      <c r="M6" s="85"/>
    </row>
    <row r="7" spans="2:13" x14ac:dyDescent="0.2">
      <c r="B7" s="365"/>
      <c r="C7" s="82" t="s">
        <v>21</v>
      </c>
      <c r="D7" s="83">
        <v>6</v>
      </c>
      <c r="E7" s="83">
        <v>0</v>
      </c>
      <c r="F7" s="83">
        <v>2</v>
      </c>
      <c r="G7" s="83">
        <v>5</v>
      </c>
      <c r="H7" s="83">
        <v>0</v>
      </c>
      <c r="I7" s="170">
        <v>0</v>
      </c>
      <c r="J7" s="171">
        <v>-1</v>
      </c>
      <c r="K7" s="214"/>
      <c r="L7" s="85"/>
      <c r="M7" s="85"/>
    </row>
    <row r="8" spans="2:13" x14ac:dyDescent="0.2">
      <c r="B8" s="366"/>
      <c r="C8" s="82" t="s">
        <v>1</v>
      </c>
      <c r="D8" s="83">
        <v>0</v>
      </c>
      <c r="E8" s="83">
        <v>0</v>
      </c>
      <c r="F8" s="83">
        <v>13</v>
      </c>
      <c r="G8" s="83">
        <v>2</v>
      </c>
      <c r="H8" s="83">
        <v>0</v>
      </c>
      <c r="I8" s="170">
        <v>0</v>
      </c>
      <c r="J8" s="171">
        <v>-1</v>
      </c>
      <c r="K8" s="214"/>
      <c r="L8" s="85"/>
      <c r="M8" s="85"/>
    </row>
    <row r="9" spans="2:13" x14ac:dyDescent="0.2">
      <c r="B9" s="353" t="s">
        <v>106</v>
      </c>
      <c r="C9" s="355"/>
      <c r="D9" s="95">
        <v>902</v>
      </c>
      <c r="E9" s="95">
        <v>1435</v>
      </c>
      <c r="F9" s="95">
        <v>1412</v>
      </c>
      <c r="G9" s="95">
        <v>1105</v>
      </c>
      <c r="H9" s="95">
        <v>1252</v>
      </c>
      <c r="I9" s="172">
        <v>1</v>
      </c>
      <c r="J9" s="173">
        <v>0.13303167420814477</v>
      </c>
      <c r="K9" s="214"/>
      <c r="L9" s="85"/>
      <c r="M9" s="85"/>
    </row>
    <row r="10" spans="2:13" x14ac:dyDescent="0.2">
      <c r="B10" s="364" t="s">
        <v>180</v>
      </c>
      <c r="C10" s="82" t="s">
        <v>29</v>
      </c>
      <c r="D10" s="83">
        <v>51</v>
      </c>
      <c r="E10" s="83">
        <v>84</v>
      </c>
      <c r="F10" s="83">
        <v>75</v>
      </c>
      <c r="G10" s="83">
        <v>63</v>
      </c>
      <c r="H10" s="83">
        <v>75</v>
      </c>
      <c r="I10" s="170">
        <v>0.78947368421052633</v>
      </c>
      <c r="J10" s="171">
        <v>0.19047619047619047</v>
      </c>
      <c r="K10" s="214"/>
      <c r="L10" s="85"/>
      <c r="M10" s="85"/>
    </row>
    <row r="11" spans="2:13" x14ac:dyDescent="0.2">
      <c r="B11" s="365"/>
      <c r="C11" s="82" t="s">
        <v>146</v>
      </c>
      <c r="D11" s="83">
        <v>15</v>
      </c>
      <c r="E11" s="83">
        <v>25</v>
      </c>
      <c r="F11" s="83">
        <v>24</v>
      </c>
      <c r="G11" s="83">
        <v>27</v>
      </c>
      <c r="H11" s="83">
        <v>20</v>
      </c>
      <c r="I11" s="170">
        <v>0.21052631578947367</v>
      </c>
      <c r="J11" s="171">
        <v>-0.2592592592592593</v>
      </c>
      <c r="K11" s="214"/>
      <c r="L11" s="85"/>
      <c r="M11" s="85"/>
    </row>
    <row r="12" spans="2:13" x14ac:dyDescent="0.2">
      <c r="B12" s="366"/>
      <c r="C12" s="82" t="s">
        <v>147</v>
      </c>
      <c r="D12" s="83">
        <v>0</v>
      </c>
      <c r="E12" s="83">
        <v>0</v>
      </c>
      <c r="F12" s="83">
        <v>3</v>
      </c>
      <c r="G12" s="83">
        <v>0</v>
      </c>
      <c r="H12" s="83">
        <v>0</v>
      </c>
      <c r="I12" s="170">
        <v>0</v>
      </c>
      <c r="J12" s="171" t="s">
        <v>60</v>
      </c>
      <c r="K12" s="214"/>
      <c r="L12" s="85"/>
      <c r="M12" s="85"/>
    </row>
    <row r="13" spans="2:13" x14ac:dyDescent="0.2">
      <c r="B13" s="353" t="s">
        <v>107</v>
      </c>
      <c r="C13" s="355"/>
      <c r="D13" s="95">
        <v>66</v>
      </c>
      <c r="E13" s="95">
        <v>109</v>
      </c>
      <c r="F13" s="95">
        <v>102</v>
      </c>
      <c r="G13" s="95">
        <v>90</v>
      </c>
      <c r="H13" s="95">
        <v>95</v>
      </c>
      <c r="I13" s="172">
        <v>1</v>
      </c>
      <c r="J13" s="173">
        <v>5.555555555555558E-2</v>
      </c>
      <c r="K13" s="214"/>
      <c r="L13" s="85"/>
      <c r="M13" s="85"/>
    </row>
    <row r="14" spans="2:13" x14ac:dyDescent="0.2">
      <c r="B14" s="351" t="s">
        <v>224</v>
      </c>
      <c r="C14" s="352"/>
      <c r="D14" s="96">
        <v>968</v>
      </c>
      <c r="E14" s="96">
        <v>1544</v>
      </c>
      <c r="F14" s="96">
        <v>1514</v>
      </c>
      <c r="G14" s="96">
        <v>1195</v>
      </c>
      <c r="H14" s="96">
        <v>1347</v>
      </c>
      <c r="I14" s="174"/>
      <c r="J14" s="175">
        <v>0.12719665271966529</v>
      </c>
      <c r="K14" s="214"/>
      <c r="L14" s="85"/>
      <c r="M14" s="85"/>
    </row>
    <row r="15" spans="2:13" ht="15" customHeight="1" x14ac:dyDescent="0.2">
      <c r="B15" s="358" t="s">
        <v>108</v>
      </c>
      <c r="C15" s="358"/>
      <c r="D15" s="358"/>
      <c r="E15" s="358"/>
      <c r="F15" s="358"/>
      <c r="G15" s="358"/>
      <c r="H15" s="358"/>
      <c r="I15" s="358"/>
      <c r="J15" s="358"/>
    </row>
    <row r="16" spans="2:13" ht="15" customHeight="1" x14ac:dyDescent="0.2">
      <c r="B16" s="209"/>
      <c r="C16" s="209"/>
      <c r="D16" s="209"/>
      <c r="E16" s="209"/>
      <c r="F16" s="209"/>
      <c r="G16" s="209"/>
      <c r="H16" s="209"/>
      <c r="I16" s="209"/>
      <c r="J16" s="209"/>
    </row>
    <row r="17" spans="1:14" ht="12.75" x14ac:dyDescent="0.2">
      <c r="B17" s="208" t="s">
        <v>139</v>
      </c>
    </row>
    <row r="18" spans="1:14" ht="11.25" customHeight="1" x14ac:dyDescent="0.2">
      <c r="A18" s="206"/>
      <c r="B18" s="360" t="s">
        <v>81</v>
      </c>
      <c r="C18" s="360" t="s">
        <v>221</v>
      </c>
      <c r="D18" s="360" t="s">
        <v>82</v>
      </c>
      <c r="E18" s="360">
        <v>2016</v>
      </c>
      <c r="F18" s="346">
        <v>2017</v>
      </c>
      <c r="G18" s="346">
        <v>2018</v>
      </c>
      <c r="H18" s="346">
        <v>2019</v>
      </c>
      <c r="I18" s="346">
        <v>2020</v>
      </c>
      <c r="J18" s="369" t="s">
        <v>78</v>
      </c>
      <c r="K18" s="346" t="s">
        <v>83</v>
      </c>
    </row>
    <row r="19" spans="1:14" x14ac:dyDescent="0.2">
      <c r="A19" s="206"/>
      <c r="B19" s="360"/>
      <c r="C19" s="360"/>
      <c r="D19" s="360"/>
      <c r="E19" s="360"/>
      <c r="F19" s="346"/>
      <c r="G19" s="346"/>
      <c r="H19" s="346"/>
      <c r="I19" s="346"/>
      <c r="J19" s="369"/>
      <c r="K19" s="346"/>
    </row>
    <row r="20" spans="1:14" x14ac:dyDescent="0.2">
      <c r="B20" s="364" t="s">
        <v>117</v>
      </c>
      <c r="C20" s="88" t="s">
        <v>148</v>
      </c>
      <c r="D20" s="82" t="s">
        <v>160</v>
      </c>
      <c r="E20" s="176">
        <v>2459.5764619099996</v>
      </c>
      <c r="F20" s="176">
        <v>3119.54559814</v>
      </c>
      <c r="G20" s="176">
        <v>2621.2815366499999</v>
      </c>
      <c r="H20" s="176">
        <v>2562.5305161899996</v>
      </c>
      <c r="I20" s="211">
        <v>2765.0557425699999</v>
      </c>
      <c r="J20" s="177">
        <v>0.89289711425325657</v>
      </c>
      <c r="K20" s="105">
        <v>7.9033293496585166E-2</v>
      </c>
      <c r="M20" s="85"/>
      <c r="N20" s="85"/>
    </row>
    <row r="21" spans="1:14" x14ac:dyDescent="0.2">
      <c r="B21" s="365"/>
      <c r="C21" s="88" t="s">
        <v>201</v>
      </c>
      <c r="D21" s="82" t="s">
        <v>202</v>
      </c>
      <c r="E21" s="176">
        <v>76.577806809999998</v>
      </c>
      <c r="F21" s="176">
        <v>94.333193879999996</v>
      </c>
      <c r="G21" s="176">
        <v>97.123452069999999</v>
      </c>
      <c r="H21" s="176">
        <v>153.18932616000001</v>
      </c>
      <c r="I21" s="211">
        <v>256.25726328000002</v>
      </c>
      <c r="J21" s="177">
        <v>8.2751087931586767E-2</v>
      </c>
      <c r="K21" s="105">
        <v>0.67281409027382066</v>
      </c>
      <c r="M21" s="85"/>
      <c r="N21" s="85"/>
    </row>
    <row r="22" spans="1:14" x14ac:dyDescent="0.2">
      <c r="B22" s="365"/>
      <c r="C22" s="88" t="s">
        <v>206</v>
      </c>
      <c r="D22" s="82" t="s">
        <v>228</v>
      </c>
      <c r="E22" s="176">
        <v>6.2168663799999999</v>
      </c>
      <c r="F22" s="176">
        <v>13.790455710000002</v>
      </c>
      <c r="G22" s="176">
        <v>19.26560357</v>
      </c>
      <c r="H22" s="176">
        <v>27.814932329999998</v>
      </c>
      <c r="I22" s="211">
        <v>39.228576320000009</v>
      </c>
      <c r="J22" s="177">
        <v>1.2667767254426299E-2</v>
      </c>
      <c r="K22" s="105">
        <v>0.41034232456822273</v>
      </c>
      <c r="M22" s="85"/>
      <c r="N22" s="85"/>
    </row>
    <row r="23" spans="1:14" x14ac:dyDescent="0.2">
      <c r="B23" s="366"/>
      <c r="C23" s="367" t="s">
        <v>88</v>
      </c>
      <c r="D23" s="368"/>
      <c r="E23" s="176">
        <v>51.053349779999998</v>
      </c>
      <c r="F23" s="176">
        <v>114.77828307999998</v>
      </c>
      <c r="G23" s="176">
        <v>74.151031669999995</v>
      </c>
      <c r="H23" s="176">
        <v>47.688327350000023</v>
      </c>
      <c r="I23" s="211">
        <v>36.182215489999962</v>
      </c>
      <c r="J23" s="177">
        <v>1.168403056073021E-2</v>
      </c>
      <c r="K23" s="105">
        <v>-0.24127732087462395</v>
      </c>
      <c r="M23" s="85"/>
      <c r="N23" s="85"/>
    </row>
    <row r="24" spans="1:14" x14ac:dyDescent="0.2">
      <c r="B24" s="353" t="s">
        <v>112</v>
      </c>
      <c r="C24" s="354"/>
      <c r="D24" s="355"/>
      <c r="E24" s="178">
        <v>2593.4244848799995</v>
      </c>
      <c r="F24" s="178">
        <v>3342.4475308100004</v>
      </c>
      <c r="G24" s="178">
        <v>2811.8216239600001</v>
      </c>
      <c r="H24" s="178">
        <v>2791.2231020299996</v>
      </c>
      <c r="I24" s="178">
        <v>3096.7237976600004</v>
      </c>
      <c r="J24" s="179">
        <v>1</v>
      </c>
      <c r="K24" s="110">
        <v>0.10945047545924091</v>
      </c>
      <c r="M24" s="85"/>
      <c r="N24" s="85"/>
    </row>
    <row r="25" spans="1:14" x14ac:dyDescent="0.2">
      <c r="B25" s="364" t="s">
        <v>118</v>
      </c>
      <c r="C25" s="88" t="s">
        <v>207</v>
      </c>
      <c r="D25" s="82" t="s">
        <v>229</v>
      </c>
      <c r="E25" s="176">
        <v>0</v>
      </c>
      <c r="F25" s="176">
        <v>0</v>
      </c>
      <c r="G25" s="176">
        <v>0</v>
      </c>
      <c r="H25" s="176">
        <v>0</v>
      </c>
      <c r="I25" s="211">
        <v>24.11218573</v>
      </c>
      <c r="J25" s="177">
        <v>0.28123704659807608</v>
      </c>
      <c r="K25" s="105" t="s">
        <v>60</v>
      </c>
      <c r="M25" s="85"/>
      <c r="N25" s="85"/>
    </row>
    <row r="26" spans="1:14" x14ac:dyDescent="0.2">
      <c r="B26" s="365"/>
      <c r="C26" s="88" t="s">
        <v>87</v>
      </c>
      <c r="D26" s="82" t="s">
        <v>121</v>
      </c>
      <c r="E26" s="176">
        <v>17.414784600000001</v>
      </c>
      <c r="F26" s="176">
        <v>28.651161340000002</v>
      </c>
      <c r="G26" s="176">
        <v>38.823909280000009</v>
      </c>
      <c r="H26" s="176">
        <v>35.264264960000006</v>
      </c>
      <c r="I26" s="211">
        <v>18.513445870000002</v>
      </c>
      <c r="J26" s="177">
        <v>0.21593508349407314</v>
      </c>
      <c r="K26" s="105">
        <v>-0.47500831532999011</v>
      </c>
      <c r="M26" s="85"/>
      <c r="N26" s="85"/>
    </row>
    <row r="27" spans="1:14" x14ac:dyDescent="0.2">
      <c r="B27" s="365"/>
      <c r="C27" s="88" t="s">
        <v>208</v>
      </c>
      <c r="D27" s="82" t="s">
        <v>230</v>
      </c>
      <c r="E27" s="176">
        <v>0</v>
      </c>
      <c r="F27" s="176">
        <v>0</v>
      </c>
      <c r="G27" s="176">
        <v>0</v>
      </c>
      <c r="H27" s="176">
        <v>0</v>
      </c>
      <c r="I27" s="211">
        <v>12.687425529999999</v>
      </c>
      <c r="J27" s="177">
        <v>0.14798219145063915</v>
      </c>
      <c r="K27" s="105" t="s">
        <v>60</v>
      </c>
      <c r="M27" s="85"/>
      <c r="N27" s="85"/>
    </row>
    <row r="28" spans="1:14" x14ac:dyDescent="0.2">
      <c r="B28" s="366"/>
      <c r="C28" s="367" t="s">
        <v>88</v>
      </c>
      <c r="D28" s="368"/>
      <c r="E28" s="176">
        <v>9.0862052299999956</v>
      </c>
      <c r="F28" s="176">
        <v>78.59610595000008</v>
      </c>
      <c r="G28" s="176">
        <v>28.824496319999998</v>
      </c>
      <c r="H28" s="176">
        <v>117.81661082999999</v>
      </c>
      <c r="I28" s="211">
        <v>30.423107509999994</v>
      </c>
      <c r="J28" s="177">
        <v>0.3548456784572116</v>
      </c>
      <c r="K28" s="105">
        <v>-0.74177573692135712</v>
      </c>
      <c r="M28" s="85"/>
      <c r="N28" s="85"/>
    </row>
    <row r="29" spans="1:14" x14ac:dyDescent="0.2">
      <c r="B29" s="353" t="s">
        <v>113</v>
      </c>
      <c r="C29" s="354"/>
      <c r="D29" s="355"/>
      <c r="E29" s="178">
        <v>26.500989829999995</v>
      </c>
      <c r="F29" s="178">
        <v>107.24726729000008</v>
      </c>
      <c r="G29" s="178">
        <v>67.648405600000004</v>
      </c>
      <c r="H29" s="178">
        <v>153.08087578999999</v>
      </c>
      <c r="I29" s="178">
        <v>85.736164639999998</v>
      </c>
      <c r="J29" s="179">
        <v>1</v>
      </c>
      <c r="K29" s="110">
        <v>-0.43992896436250517</v>
      </c>
      <c r="M29" s="85"/>
      <c r="N29" s="85"/>
    </row>
    <row r="30" spans="1:14" x14ac:dyDescent="0.2">
      <c r="B30" s="359" t="s">
        <v>225</v>
      </c>
      <c r="C30" s="359"/>
      <c r="D30" s="359"/>
      <c r="E30" s="180">
        <v>2619.9254747099994</v>
      </c>
      <c r="F30" s="180">
        <v>3449.6947981000003</v>
      </c>
      <c r="G30" s="180">
        <v>2879.4700295600001</v>
      </c>
      <c r="H30" s="180">
        <v>2944.30397782</v>
      </c>
      <c r="I30" s="180">
        <v>3182.4599623000004</v>
      </c>
      <c r="J30" s="181"/>
      <c r="K30" s="108">
        <v>8.0887023308080508E-2</v>
      </c>
      <c r="M30" s="85"/>
      <c r="N30" s="85"/>
    </row>
    <row r="31" spans="1:14" ht="11.25" customHeight="1" x14ac:dyDescent="0.2">
      <c r="B31" s="358" t="s">
        <v>119</v>
      </c>
      <c r="C31" s="358"/>
      <c r="D31" s="358"/>
      <c r="E31" s="358"/>
      <c r="F31" s="358"/>
      <c r="G31" s="358"/>
      <c r="H31" s="358"/>
      <c r="I31" s="358"/>
      <c r="J31" s="358"/>
      <c r="K31" s="358"/>
    </row>
    <row r="33" spans="1:12" ht="12.75" x14ac:dyDescent="0.2">
      <c r="B33" s="208" t="s">
        <v>140</v>
      </c>
    </row>
    <row r="34" spans="1:12" ht="15" customHeight="1" x14ac:dyDescent="0.2">
      <c r="A34" s="206"/>
      <c r="B34" s="360" t="s">
        <v>126</v>
      </c>
      <c r="C34" s="375">
        <v>2016</v>
      </c>
      <c r="D34" s="372">
        <v>2017</v>
      </c>
      <c r="E34" s="372">
        <v>2018</v>
      </c>
      <c r="F34" s="372">
        <v>2019</v>
      </c>
      <c r="G34" s="372">
        <v>2020</v>
      </c>
      <c r="H34" s="369" t="s">
        <v>78</v>
      </c>
      <c r="I34" s="346" t="s">
        <v>83</v>
      </c>
    </row>
    <row r="35" spans="1:12" x14ac:dyDescent="0.2">
      <c r="B35" s="360"/>
      <c r="C35" s="376"/>
      <c r="D35" s="373"/>
      <c r="E35" s="373"/>
      <c r="F35" s="373"/>
      <c r="G35" s="373"/>
      <c r="H35" s="369"/>
      <c r="I35" s="346"/>
    </row>
    <row r="36" spans="1:12" x14ac:dyDescent="0.2">
      <c r="B36" s="89" t="s">
        <v>92</v>
      </c>
      <c r="C36" s="182">
        <v>0.23108811999999995</v>
      </c>
      <c r="D36" s="182">
        <v>0.19425481000000011</v>
      </c>
      <c r="E36" s="182">
        <v>0.50865501000000002</v>
      </c>
      <c r="F36" s="182">
        <v>5.9595530000000028E-2</v>
      </c>
      <c r="G36" s="195">
        <v>1.7318599999999861E-3</v>
      </c>
      <c r="H36" s="183">
        <v>7.4056575582192352E-5</v>
      </c>
      <c r="I36" s="113">
        <v>-0.97093976679123439</v>
      </c>
      <c r="K36" s="85"/>
      <c r="L36" s="85"/>
    </row>
    <row r="37" spans="1:12" x14ac:dyDescent="0.2">
      <c r="B37" s="89" t="s">
        <v>127</v>
      </c>
      <c r="C37" s="182">
        <v>5.0789357199999996</v>
      </c>
      <c r="D37" s="182">
        <v>8.1156973900000029</v>
      </c>
      <c r="E37" s="182">
        <v>12.430522500000002</v>
      </c>
      <c r="F37" s="182">
        <v>12.238960760000001</v>
      </c>
      <c r="G37" s="195">
        <v>16.010819520000002</v>
      </c>
      <c r="H37" s="183">
        <v>0.68464336950777216</v>
      </c>
      <c r="I37" s="113">
        <v>0.30818456190556498</v>
      </c>
      <c r="K37" s="85"/>
      <c r="L37" s="85"/>
    </row>
    <row r="38" spans="1:12" x14ac:dyDescent="0.2">
      <c r="B38" s="89" t="s">
        <v>128</v>
      </c>
      <c r="C38" s="182">
        <v>4.23685782</v>
      </c>
      <c r="D38" s="182">
        <v>7.0903654000000005</v>
      </c>
      <c r="E38" s="182">
        <v>7.49940286</v>
      </c>
      <c r="F38" s="182">
        <v>8.4791647099999992</v>
      </c>
      <c r="G38" s="195">
        <v>7.37236841</v>
      </c>
      <c r="H38" s="183">
        <v>0.31525201712317197</v>
      </c>
      <c r="I38" s="113">
        <v>-0.13053128908967726</v>
      </c>
      <c r="K38" s="85"/>
      <c r="L38" s="85"/>
    </row>
    <row r="39" spans="1:12" x14ac:dyDescent="0.2">
      <c r="B39" s="89" t="s">
        <v>93</v>
      </c>
      <c r="C39" s="182">
        <v>0</v>
      </c>
      <c r="D39" s="182">
        <v>0</v>
      </c>
      <c r="E39" s="182">
        <v>0</v>
      </c>
      <c r="F39" s="182">
        <v>0</v>
      </c>
      <c r="G39" s="195">
        <v>0</v>
      </c>
      <c r="H39" s="183">
        <v>0</v>
      </c>
      <c r="I39" s="113" t="s">
        <v>60</v>
      </c>
      <c r="K39" s="85"/>
      <c r="L39" s="85"/>
    </row>
    <row r="40" spans="1:12" x14ac:dyDescent="0.2">
      <c r="B40" s="89" t="s">
        <v>94</v>
      </c>
      <c r="C40" s="182">
        <v>1.1155499999999999E-3</v>
      </c>
      <c r="D40" s="182">
        <v>5.0768099999999993E-3</v>
      </c>
      <c r="E40" s="182">
        <v>1.5936989999999998E-2</v>
      </c>
      <c r="F40" s="182">
        <v>7.3949999999999995E-5</v>
      </c>
      <c r="G40" s="195">
        <v>7.1458999999999987E-4</v>
      </c>
      <c r="H40" s="183">
        <v>3.055679347365217E-5</v>
      </c>
      <c r="I40" s="113">
        <v>8.6631507775523993</v>
      </c>
      <c r="K40" s="85"/>
      <c r="L40" s="85"/>
    </row>
    <row r="41" spans="1:12" x14ac:dyDescent="0.2">
      <c r="B41" s="185" t="s">
        <v>226</v>
      </c>
      <c r="C41" s="196">
        <v>9.5479972100000001</v>
      </c>
      <c r="D41" s="196">
        <v>15.405394410000005</v>
      </c>
      <c r="E41" s="196">
        <v>20.454517360000004</v>
      </c>
      <c r="F41" s="196">
        <v>20.777794950000001</v>
      </c>
      <c r="G41" s="196">
        <v>23.385634380000003</v>
      </c>
      <c r="H41" s="197">
        <v>1</v>
      </c>
      <c r="I41" s="116">
        <v>0.12551088487857087</v>
      </c>
      <c r="K41" s="85"/>
      <c r="L41" s="85"/>
    </row>
    <row r="42" spans="1:12" ht="15" customHeight="1" x14ac:dyDescent="0.2">
      <c r="B42" s="358" t="s">
        <v>129</v>
      </c>
      <c r="C42" s="358"/>
      <c r="D42" s="358"/>
      <c r="E42" s="358"/>
      <c r="F42" s="358"/>
      <c r="G42" s="358"/>
      <c r="H42" s="358"/>
      <c r="I42" s="358"/>
    </row>
    <row r="43" spans="1:12" x14ac:dyDescent="0.2">
      <c r="B43" s="295" t="s">
        <v>191</v>
      </c>
      <c r="C43" s="295"/>
      <c r="D43" s="295"/>
      <c r="E43" s="295"/>
      <c r="F43" s="295"/>
      <c r="G43" s="295"/>
      <c r="H43" s="295"/>
      <c r="I43" s="295"/>
    </row>
    <row r="44" spans="1:12" x14ac:dyDescent="0.2">
      <c r="B44" s="150"/>
      <c r="C44" s="150"/>
      <c r="D44" s="150"/>
      <c r="E44" s="150"/>
      <c r="F44" s="150"/>
      <c r="G44" s="150"/>
      <c r="H44" s="150"/>
      <c r="I44" s="150"/>
    </row>
    <row r="45" spans="1:12" ht="12.75" x14ac:dyDescent="0.2">
      <c r="B45" s="208" t="s">
        <v>168</v>
      </c>
    </row>
    <row r="46" spans="1:12" x14ac:dyDescent="0.2">
      <c r="B46" s="347" t="s">
        <v>77</v>
      </c>
      <c r="C46" s="341" t="s">
        <v>95</v>
      </c>
      <c r="D46" s="343">
        <v>2019</v>
      </c>
      <c r="E46" s="344"/>
      <c r="F46" s="344"/>
      <c r="G46" s="345"/>
      <c r="H46" s="343">
        <v>2020</v>
      </c>
      <c r="I46" s="344"/>
      <c r="J46" s="344"/>
      <c r="K46" s="345"/>
    </row>
    <row r="47" spans="1:12" ht="12.75" x14ac:dyDescent="0.2">
      <c r="B47" s="348"/>
      <c r="C47" s="342"/>
      <c r="D47" s="153" t="s">
        <v>134</v>
      </c>
      <c r="E47" s="153" t="s">
        <v>135</v>
      </c>
      <c r="F47" s="153" t="s">
        <v>58</v>
      </c>
      <c r="G47" s="153" t="s">
        <v>59</v>
      </c>
      <c r="H47" s="153" t="s">
        <v>134</v>
      </c>
      <c r="I47" s="153" t="s">
        <v>135</v>
      </c>
      <c r="J47" s="153" t="s">
        <v>58</v>
      </c>
      <c r="K47" s="153" t="s">
        <v>59</v>
      </c>
    </row>
    <row r="48" spans="1:12" x14ac:dyDescent="0.2">
      <c r="B48" s="152" t="s">
        <v>96</v>
      </c>
      <c r="C48" s="91" t="s">
        <v>209</v>
      </c>
      <c r="D48" s="215">
        <v>6852</v>
      </c>
      <c r="E48" s="120">
        <v>40</v>
      </c>
      <c r="F48" s="120">
        <v>0</v>
      </c>
      <c r="G48" s="120">
        <v>0</v>
      </c>
      <c r="H48" s="217">
        <v>3970</v>
      </c>
      <c r="I48" s="217">
        <v>12</v>
      </c>
      <c r="J48" s="217">
        <v>0</v>
      </c>
      <c r="K48" s="217">
        <v>0</v>
      </c>
    </row>
    <row r="49" spans="2:12" x14ac:dyDescent="0.2">
      <c r="B49" s="152" t="s">
        <v>100</v>
      </c>
      <c r="C49" s="91" t="s">
        <v>209</v>
      </c>
      <c r="D49" s="215">
        <v>6474</v>
      </c>
      <c r="E49" s="120">
        <v>37</v>
      </c>
      <c r="F49" s="120">
        <v>2</v>
      </c>
      <c r="G49" s="120">
        <v>0</v>
      </c>
      <c r="H49" s="217">
        <v>3878</v>
      </c>
      <c r="I49" s="217">
        <v>9</v>
      </c>
      <c r="J49" s="217">
        <v>2</v>
      </c>
      <c r="K49" s="217">
        <v>6.6</v>
      </c>
    </row>
    <row r="50" spans="2:12" x14ac:dyDescent="0.2">
      <c r="B50" s="343" t="s">
        <v>227</v>
      </c>
      <c r="C50" s="345"/>
      <c r="D50" s="216">
        <v>13326</v>
      </c>
      <c r="E50" s="213">
        <v>77</v>
      </c>
      <c r="F50" s="213">
        <v>2</v>
      </c>
      <c r="G50" s="213">
        <v>0</v>
      </c>
      <c r="H50" s="216">
        <v>7848</v>
      </c>
      <c r="I50" s="216">
        <v>21</v>
      </c>
      <c r="J50" s="216">
        <v>2</v>
      </c>
      <c r="K50" s="216">
        <v>6.6</v>
      </c>
    </row>
    <row r="51" spans="2:12" ht="11.25" customHeight="1" x14ac:dyDescent="0.2">
      <c r="B51" s="336" t="s">
        <v>144</v>
      </c>
      <c r="C51" s="336"/>
      <c r="D51" s="336"/>
      <c r="E51" s="336"/>
      <c r="F51" s="336"/>
      <c r="G51" s="336"/>
      <c r="H51" s="336"/>
      <c r="I51" s="336"/>
      <c r="J51" s="336"/>
      <c r="K51" s="336"/>
      <c r="L51" s="138"/>
    </row>
    <row r="52" spans="2:12" x14ac:dyDescent="0.2">
      <c r="B52" s="337" t="s">
        <v>67</v>
      </c>
      <c r="C52" s="337"/>
      <c r="D52" s="337"/>
      <c r="E52" s="337"/>
      <c r="F52" s="337"/>
      <c r="G52" s="337"/>
      <c r="H52" s="337"/>
      <c r="I52" s="337"/>
      <c r="J52" s="337"/>
      <c r="K52" s="337"/>
      <c r="L52" s="138"/>
    </row>
    <row r="53" spans="2:12" x14ac:dyDescent="0.2">
      <c r="B53" s="337" t="s">
        <v>68</v>
      </c>
      <c r="C53" s="337"/>
      <c r="D53" s="337"/>
      <c r="E53" s="337"/>
      <c r="F53" s="337"/>
      <c r="G53" s="337"/>
      <c r="H53" s="337"/>
      <c r="I53" s="337"/>
      <c r="J53" s="337"/>
      <c r="K53" s="337"/>
    </row>
    <row r="54" spans="2:12" x14ac:dyDescent="0.2">
      <c r="B54" s="338" t="s">
        <v>141</v>
      </c>
      <c r="C54" s="338"/>
      <c r="D54" s="338"/>
      <c r="E54" s="338"/>
      <c r="F54" s="338"/>
      <c r="G54" s="338"/>
      <c r="H54" s="338"/>
      <c r="I54" s="338"/>
      <c r="J54" s="338"/>
      <c r="K54" s="338"/>
    </row>
  </sheetData>
  <mergeCells count="43">
    <mergeCell ref="B53:K53"/>
    <mergeCell ref="B54:K54"/>
    <mergeCell ref="B50:C50"/>
    <mergeCell ref="B20:B23"/>
    <mergeCell ref="C23:D23"/>
    <mergeCell ref="B25:B28"/>
    <mergeCell ref="C28:D28"/>
    <mergeCell ref="B42:I42"/>
    <mergeCell ref="D46:G46"/>
    <mergeCell ref="B43:I43"/>
    <mergeCell ref="B46:B47"/>
    <mergeCell ref="C46:C47"/>
    <mergeCell ref="H46:K46"/>
    <mergeCell ref="B51:K51"/>
    <mergeCell ref="B52:K52"/>
    <mergeCell ref="B9:C9"/>
    <mergeCell ref="B13:C13"/>
    <mergeCell ref="B14:C14"/>
    <mergeCell ref="B24:D24"/>
    <mergeCell ref="B6:B8"/>
    <mergeCell ref="B10:B12"/>
    <mergeCell ref="B15:J15"/>
    <mergeCell ref="B18:B19"/>
    <mergeCell ref="C18:C19"/>
    <mergeCell ref="D18:D19"/>
    <mergeCell ref="E18:E19"/>
    <mergeCell ref="F18:F19"/>
    <mergeCell ref="G18:G19"/>
    <mergeCell ref="H18:H19"/>
    <mergeCell ref="I18:I19"/>
    <mergeCell ref="J18:J19"/>
    <mergeCell ref="K18:K19"/>
    <mergeCell ref="B29:D29"/>
    <mergeCell ref="B30:D30"/>
    <mergeCell ref="B31:K31"/>
    <mergeCell ref="B34:B35"/>
    <mergeCell ref="C34:C35"/>
    <mergeCell ref="D34:D35"/>
    <mergeCell ref="E34:E35"/>
    <mergeCell ref="F34:F35"/>
    <mergeCell ref="G34:G35"/>
    <mergeCell ref="H34:H35"/>
    <mergeCell ref="I34:I35"/>
  </mergeCells>
  <pageMargins left="0.7" right="0.7" top="0.75" bottom="0.75" header="0.3" footer="0.3"/>
  <pageSetup paperSize="183" scale="58"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58"/>
  <sheetViews>
    <sheetView zoomScale="90" zoomScaleNormal="90" zoomScaleSheetLayoutView="110" workbookViewId="0">
      <selection activeCell="C22" sqref="C22"/>
    </sheetView>
  </sheetViews>
  <sheetFormatPr baseColWidth="10" defaultColWidth="11.42578125" defaultRowHeight="11.25" x14ac:dyDescent="0.2"/>
  <cols>
    <col min="1" max="1" width="14.85546875" style="223" customWidth="1"/>
    <col min="2" max="2" width="50.140625" style="223" customWidth="1"/>
    <col min="3" max="3" width="38.42578125" style="223" customWidth="1"/>
    <col min="4" max="4" width="40.28515625" style="223" customWidth="1"/>
    <col min="5" max="7" width="11.42578125" style="223"/>
    <col min="8" max="8" width="14.7109375" style="223" customWidth="1"/>
    <col min="9" max="9" width="14.42578125" style="223" customWidth="1"/>
    <col min="10" max="16384" width="11.42578125" style="223"/>
  </cols>
  <sheetData>
    <row r="2" spans="1:13" ht="15" x14ac:dyDescent="0.2">
      <c r="B2" s="220" t="s">
        <v>231</v>
      </c>
    </row>
    <row r="3" spans="1:13" x14ac:dyDescent="0.2">
      <c r="B3" s="222"/>
    </row>
    <row r="4" spans="1:13" ht="12.75" x14ac:dyDescent="0.2">
      <c r="B4" s="225" t="s">
        <v>76</v>
      </c>
    </row>
    <row r="5" spans="1:13" ht="22.5" x14ac:dyDescent="0.2">
      <c r="A5" s="221"/>
      <c r="B5" s="165" t="s">
        <v>105</v>
      </c>
      <c r="C5" s="165" t="s">
        <v>77</v>
      </c>
      <c r="D5" s="93">
        <v>2016</v>
      </c>
      <c r="E5" s="93">
        <v>2017</v>
      </c>
      <c r="F5" s="93">
        <v>2018</v>
      </c>
      <c r="G5" s="93">
        <v>2019</v>
      </c>
      <c r="H5" s="93">
        <v>2020</v>
      </c>
      <c r="I5" s="146" t="s">
        <v>78</v>
      </c>
      <c r="J5" s="146" t="s">
        <v>83</v>
      </c>
    </row>
    <row r="6" spans="1:13" x14ac:dyDescent="0.2">
      <c r="B6" s="364" t="s">
        <v>181</v>
      </c>
      <c r="C6" s="82" t="s">
        <v>0</v>
      </c>
      <c r="D6" s="83">
        <v>36833</v>
      </c>
      <c r="E6" s="83">
        <v>39167</v>
      </c>
      <c r="F6" s="83">
        <v>36826</v>
      </c>
      <c r="G6" s="83">
        <v>32930</v>
      </c>
      <c r="H6" s="97">
        <v>33743</v>
      </c>
      <c r="I6" s="226">
        <v>0.96535446586942841</v>
      </c>
      <c r="J6" s="227">
        <v>2.4688733677497687E-2</v>
      </c>
      <c r="L6" s="85"/>
      <c r="M6" s="85"/>
    </row>
    <row r="7" spans="1:13" x14ac:dyDescent="0.2">
      <c r="B7" s="365"/>
      <c r="C7" s="82" t="s">
        <v>1</v>
      </c>
      <c r="D7" s="83">
        <v>760</v>
      </c>
      <c r="E7" s="83">
        <v>1412</v>
      </c>
      <c r="F7" s="83">
        <v>1605</v>
      </c>
      <c r="G7" s="83">
        <v>1367</v>
      </c>
      <c r="H7" s="97">
        <v>796</v>
      </c>
      <c r="I7" s="226">
        <v>2.2772787091606111E-2</v>
      </c>
      <c r="J7" s="227">
        <v>-0.4177029992684711</v>
      </c>
      <c r="L7" s="85"/>
      <c r="M7" s="85"/>
    </row>
    <row r="8" spans="1:13" x14ac:dyDescent="0.2">
      <c r="B8" s="366"/>
      <c r="C8" s="82" t="s">
        <v>21</v>
      </c>
      <c r="D8" s="83">
        <v>215</v>
      </c>
      <c r="E8" s="83">
        <v>276</v>
      </c>
      <c r="F8" s="83">
        <v>507</v>
      </c>
      <c r="G8" s="83">
        <v>381</v>
      </c>
      <c r="H8" s="97">
        <v>415</v>
      </c>
      <c r="I8" s="226">
        <v>1.1872747038965497E-2</v>
      </c>
      <c r="J8" s="227">
        <v>8.9238845144356871E-2</v>
      </c>
      <c r="L8" s="85"/>
      <c r="M8" s="85"/>
    </row>
    <row r="9" spans="1:13" x14ac:dyDescent="0.2">
      <c r="B9" s="353" t="s">
        <v>106</v>
      </c>
      <c r="C9" s="355"/>
      <c r="D9" s="95">
        <v>37808</v>
      </c>
      <c r="E9" s="95">
        <v>40855</v>
      </c>
      <c r="F9" s="95">
        <v>38938</v>
      </c>
      <c r="G9" s="95">
        <v>34678</v>
      </c>
      <c r="H9" s="95">
        <v>34954</v>
      </c>
      <c r="I9" s="228">
        <v>1</v>
      </c>
      <c r="J9" s="229">
        <v>7.9589365015284574E-3</v>
      </c>
      <c r="L9" s="85"/>
      <c r="M9" s="85"/>
    </row>
    <row r="10" spans="1:13" x14ac:dyDescent="0.2">
      <c r="B10" s="364" t="s">
        <v>180</v>
      </c>
      <c r="C10" s="82" t="s">
        <v>29</v>
      </c>
      <c r="D10" s="83">
        <v>79600</v>
      </c>
      <c r="E10" s="83">
        <v>81538</v>
      </c>
      <c r="F10" s="83">
        <v>89722</v>
      </c>
      <c r="G10" s="83">
        <v>87490</v>
      </c>
      <c r="H10" s="97">
        <v>88304</v>
      </c>
      <c r="I10" s="226">
        <v>0.97164423806956346</v>
      </c>
      <c r="J10" s="227">
        <v>9.3039204480511728E-3</v>
      </c>
      <c r="L10" s="85"/>
      <c r="M10" s="85"/>
    </row>
    <row r="11" spans="1:13" x14ac:dyDescent="0.2">
      <c r="B11" s="365"/>
      <c r="C11" s="82" t="s">
        <v>146</v>
      </c>
      <c r="D11" s="83">
        <v>2130</v>
      </c>
      <c r="E11" s="83">
        <v>1667</v>
      </c>
      <c r="F11" s="83">
        <v>1753</v>
      </c>
      <c r="G11" s="83">
        <v>2019</v>
      </c>
      <c r="H11" s="97">
        <v>1596</v>
      </c>
      <c r="I11" s="226">
        <v>1.7561426480782561E-2</v>
      </c>
      <c r="J11" s="227">
        <v>-0.20950965824665679</v>
      </c>
      <c r="L11" s="85"/>
      <c r="M11" s="85"/>
    </row>
    <row r="12" spans="1:13" x14ac:dyDescent="0.2">
      <c r="B12" s="365"/>
      <c r="C12" s="82" t="s">
        <v>30</v>
      </c>
      <c r="D12" s="83">
        <v>1076</v>
      </c>
      <c r="E12" s="83">
        <v>1144</v>
      </c>
      <c r="F12" s="83">
        <v>1870</v>
      </c>
      <c r="G12" s="83">
        <v>1647</v>
      </c>
      <c r="H12" s="97">
        <v>916</v>
      </c>
      <c r="I12" s="226">
        <v>1.0079114446363927E-2</v>
      </c>
      <c r="J12" s="227">
        <v>-0.44383727990285371</v>
      </c>
      <c r="L12" s="85"/>
      <c r="M12" s="85"/>
    </row>
    <row r="13" spans="1:13" x14ac:dyDescent="0.2">
      <c r="B13" s="365"/>
      <c r="C13" s="82" t="s">
        <v>147</v>
      </c>
      <c r="D13" s="83">
        <v>148</v>
      </c>
      <c r="E13" s="83">
        <v>111</v>
      </c>
      <c r="F13" s="83">
        <v>116</v>
      </c>
      <c r="G13" s="83">
        <v>142</v>
      </c>
      <c r="H13" s="97">
        <v>64</v>
      </c>
      <c r="I13" s="226">
        <v>7.0421760323940096E-4</v>
      </c>
      <c r="J13" s="227">
        <v>-0.54929577464788726</v>
      </c>
      <c r="L13" s="85"/>
      <c r="M13" s="85"/>
    </row>
    <row r="14" spans="1:13" x14ac:dyDescent="0.2">
      <c r="B14" s="366"/>
      <c r="C14" s="82" t="s">
        <v>109</v>
      </c>
      <c r="D14" s="83">
        <v>3</v>
      </c>
      <c r="E14" s="83">
        <v>1</v>
      </c>
      <c r="F14" s="83">
        <v>0</v>
      </c>
      <c r="G14" s="83">
        <v>0</v>
      </c>
      <c r="H14" s="97">
        <v>1</v>
      </c>
      <c r="I14" s="226">
        <v>1.100340005061564E-5</v>
      </c>
      <c r="J14" s="227" t="s">
        <v>60</v>
      </c>
      <c r="L14" s="85"/>
      <c r="M14" s="85"/>
    </row>
    <row r="15" spans="1:13" x14ac:dyDescent="0.2">
      <c r="B15" s="353" t="s">
        <v>107</v>
      </c>
      <c r="C15" s="355"/>
      <c r="D15" s="95">
        <v>82957</v>
      </c>
      <c r="E15" s="95">
        <v>84461</v>
      </c>
      <c r="F15" s="95">
        <v>93461</v>
      </c>
      <c r="G15" s="95">
        <v>91298</v>
      </c>
      <c r="H15" s="95">
        <v>90881</v>
      </c>
      <c r="I15" s="228">
        <v>1</v>
      </c>
      <c r="J15" s="229">
        <v>-4.5674604043900446E-3</v>
      </c>
      <c r="L15" s="85"/>
      <c r="M15" s="85"/>
    </row>
    <row r="16" spans="1:13" x14ac:dyDescent="0.2">
      <c r="B16" s="351" t="s">
        <v>254</v>
      </c>
      <c r="C16" s="352"/>
      <c r="D16" s="96">
        <v>120765</v>
      </c>
      <c r="E16" s="96">
        <v>125316</v>
      </c>
      <c r="F16" s="96">
        <v>132399</v>
      </c>
      <c r="G16" s="96">
        <v>125976</v>
      </c>
      <c r="H16" s="96">
        <v>125835</v>
      </c>
      <c r="I16" s="230"/>
      <c r="J16" s="231">
        <v>-1.1192608115832003E-3</v>
      </c>
      <c r="L16" s="85"/>
      <c r="M16" s="85"/>
    </row>
    <row r="17" spans="1:14" ht="15" customHeight="1" x14ac:dyDescent="0.2">
      <c r="B17" s="358" t="s">
        <v>108</v>
      </c>
      <c r="C17" s="358"/>
      <c r="D17" s="358"/>
      <c r="E17" s="358"/>
      <c r="F17" s="358"/>
      <c r="G17" s="358"/>
      <c r="H17" s="358"/>
      <c r="I17" s="358"/>
      <c r="J17" s="358"/>
    </row>
    <row r="18" spans="1:14" ht="15" customHeight="1" x14ac:dyDescent="0.2">
      <c r="B18" s="224"/>
      <c r="C18" s="224"/>
      <c r="D18" s="224"/>
      <c r="E18" s="224"/>
      <c r="F18" s="224"/>
      <c r="G18" s="224"/>
      <c r="H18" s="224"/>
      <c r="I18" s="224"/>
      <c r="J18" s="224"/>
    </row>
    <row r="19" spans="1:14" ht="12.75" x14ac:dyDescent="0.2">
      <c r="B19" s="225" t="s">
        <v>139</v>
      </c>
    </row>
    <row r="20" spans="1:14" ht="15" customHeight="1" x14ac:dyDescent="0.2">
      <c r="A20" s="221"/>
      <c r="B20" s="360" t="s">
        <v>81</v>
      </c>
      <c r="C20" s="360" t="s">
        <v>157</v>
      </c>
      <c r="D20" s="360" t="s">
        <v>82</v>
      </c>
      <c r="E20" s="360">
        <v>2016</v>
      </c>
      <c r="F20" s="346">
        <v>2017</v>
      </c>
      <c r="G20" s="346">
        <v>2018</v>
      </c>
      <c r="H20" s="346">
        <v>2019</v>
      </c>
      <c r="I20" s="346">
        <v>2020</v>
      </c>
      <c r="J20" s="369" t="s">
        <v>78</v>
      </c>
      <c r="K20" s="346" t="s">
        <v>83</v>
      </c>
    </row>
    <row r="21" spans="1:14" x14ac:dyDescent="0.2">
      <c r="B21" s="360"/>
      <c r="C21" s="360"/>
      <c r="D21" s="360"/>
      <c r="E21" s="360"/>
      <c r="F21" s="346"/>
      <c r="G21" s="346"/>
      <c r="H21" s="346"/>
      <c r="I21" s="346"/>
      <c r="J21" s="369"/>
      <c r="K21" s="346"/>
    </row>
    <row r="22" spans="1:14" ht="22.5" x14ac:dyDescent="0.2">
      <c r="B22" s="364" t="s">
        <v>117</v>
      </c>
      <c r="C22" s="88" t="s">
        <v>232</v>
      </c>
      <c r="D22" s="82" t="s">
        <v>256</v>
      </c>
      <c r="E22" s="176">
        <v>26.143240759999998</v>
      </c>
      <c r="F22" s="176">
        <v>49.079789949999999</v>
      </c>
      <c r="G22" s="176">
        <v>347.99060907999996</v>
      </c>
      <c r="H22" s="176">
        <v>36.299103409999994</v>
      </c>
      <c r="I22" s="211">
        <v>57.010937849999991</v>
      </c>
      <c r="J22" s="177">
        <v>4.6641354826942372E-2</v>
      </c>
      <c r="K22" s="105">
        <v>0.57058804472548275</v>
      </c>
      <c r="M22" s="85"/>
      <c r="N22" s="85"/>
    </row>
    <row r="23" spans="1:14" ht="24" customHeight="1" x14ac:dyDescent="0.2">
      <c r="B23" s="365"/>
      <c r="C23" s="88" t="s">
        <v>233</v>
      </c>
      <c r="D23" s="82" t="s">
        <v>234</v>
      </c>
      <c r="E23" s="176">
        <v>88.774940889999982</v>
      </c>
      <c r="F23" s="176">
        <v>97.009427069999987</v>
      </c>
      <c r="G23" s="176">
        <v>101.42871201999999</v>
      </c>
      <c r="H23" s="176">
        <v>85.667598269999999</v>
      </c>
      <c r="I23" s="211">
        <v>51.540879740000001</v>
      </c>
      <c r="J23" s="177">
        <v>4.2166232493333837E-2</v>
      </c>
      <c r="K23" s="105">
        <v>-0.39836203207707832</v>
      </c>
      <c r="M23" s="85"/>
      <c r="N23" s="85"/>
    </row>
    <row r="24" spans="1:14" ht="22.5" x14ac:dyDescent="0.2">
      <c r="B24" s="365"/>
      <c r="C24" s="88" t="s">
        <v>235</v>
      </c>
      <c r="D24" s="82" t="s">
        <v>257</v>
      </c>
      <c r="E24" s="176">
        <v>31.819696839999995</v>
      </c>
      <c r="F24" s="176">
        <v>43.679500899999994</v>
      </c>
      <c r="G24" s="176">
        <v>42.700396159999997</v>
      </c>
      <c r="H24" s="176">
        <v>43.693478280000001</v>
      </c>
      <c r="I24" s="211">
        <v>48.02172281</v>
      </c>
      <c r="J24" s="177">
        <v>3.9287166593809729E-2</v>
      </c>
      <c r="K24" s="105">
        <v>9.905928070691461E-2</v>
      </c>
      <c r="M24" s="85"/>
      <c r="N24" s="85"/>
    </row>
    <row r="25" spans="1:14" x14ac:dyDescent="0.2">
      <c r="B25" s="366"/>
      <c r="C25" s="367" t="s">
        <v>88</v>
      </c>
      <c r="D25" s="368"/>
      <c r="E25" s="176">
        <v>1133.5261152900025</v>
      </c>
      <c r="F25" s="176">
        <v>1282.7281659100036</v>
      </c>
      <c r="G25" s="176">
        <v>1203.1178345600015</v>
      </c>
      <c r="H25" s="176">
        <v>1084.5250375000046</v>
      </c>
      <c r="I25" s="211">
        <v>1065.7523989200051</v>
      </c>
      <c r="J25" s="177">
        <v>0.87190524608591413</v>
      </c>
      <c r="K25" s="105">
        <v>-1.7309548356092552E-2</v>
      </c>
      <c r="M25" s="85"/>
      <c r="N25" s="85"/>
    </row>
    <row r="26" spans="1:14" x14ac:dyDescent="0.2">
      <c r="B26" s="353" t="s">
        <v>112</v>
      </c>
      <c r="C26" s="354"/>
      <c r="D26" s="355"/>
      <c r="E26" s="178">
        <v>1280.2639937800025</v>
      </c>
      <c r="F26" s="178">
        <v>1472.4968838300035</v>
      </c>
      <c r="G26" s="178">
        <v>1695.2375518200015</v>
      </c>
      <c r="H26" s="178">
        <v>1250.1852174600047</v>
      </c>
      <c r="I26" s="178">
        <v>1222.3259393200051</v>
      </c>
      <c r="J26" s="179">
        <v>1</v>
      </c>
      <c r="K26" s="110">
        <v>-2.2284120585429057E-2</v>
      </c>
      <c r="M26" s="85"/>
      <c r="N26" s="85"/>
    </row>
    <row r="27" spans="1:14" ht="12.75" x14ac:dyDescent="0.2">
      <c r="B27" s="364" t="s">
        <v>118</v>
      </c>
      <c r="C27" s="88" t="s">
        <v>258</v>
      </c>
      <c r="D27" s="82" t="s">
        <v>259</v>
      </c>
      <c r="E27" s="176">
        <v>763.25223975999972</v>
      </c>
      <c r="F27" s="176">
        <v>848.14639106999971</v>
      </c>
      <c r="G27" s="176">
        <v>954.75716150999949</v>
      </c>
      <c r="H27" s="176">
        <v>912.83768042999998</v>
      </c>
      <c r="I27" s="211">
        <v>908.00263036000069</v>
      </c>
      <c r="J27" s="177">
        <v>0.20473535898012371</v>
      </c>
      <c r="K27" s="105">
        <v>-5.2967248982553894E-3</v>
      </c>
      <c r="M27" s="85"/>
      <c r="N27" s="85"/>
    </row>
    <row r="28" spans="1:14" ht="22.5" x14ac:dyDescent="0.2">
      <c r="B28" s="365"/>
      <c r="C28" s="88" t="s">
        <v>236</v>
      </c>
      <c r="D28" s="82" t="s">
        <v>260</v>
      </c>
      <c r="E28" s="176">
        <v>155.40364184000003</v>
      </c>
      <c r="F28" s="176">
        <v>203.35261353000004</v>
      </c>
      <c r="G28" s="176">
        <v>251.88768517000003</v>
      </c>
      <c r="H28" s="176">
        <v>288.45514997000004</v>
      </c>
      <c r="I28" s="211">
        <v>222.36326462</v>
      </c>
      <c r="J28" s="177">
        <v>5.0138205863917103E-2</v>
      </c>
      <c r="K28" s="105">
        <v>-0.22912361022805017</v>
      </c>
      <c r="M28" s="85"/>
      <c r="N28" s="85"/>
    </row>
    <row r="29" spans="1:14" ht="22.5" x14ac:dyDescent="0.2">
      <c r="B29" s="365"/>
      <c r="C29" s="88" t="s">
        <v>237</v>
      </c>
      <c r="D29" s="82" t="s">
        <v>261</v>
      </c>
      <c r="E29" s="176">
        <v>67.585766250000006</v>
      </c>
      <c r="F29" s="176">
        <v>97.962864949999997</v>
      </c>
      <c r="G29" s="176">
        <v>146.52531640000001</v>
      </c>
      <c r="H29" s="176">
        <v>198.88022579999998</v>
      </c>
      <c r="I29" s="211">
        <v>101.12678666999999</v>
      </c>
      <c r="J29" s="177">
        <v>2.2801948231339506E-2</v>
      </c>
      <c r="K29" s="105">
        <v>-0.49151914795342111</v>
      </c>
      <c r="M29" s="85"/>
      <c r="N29" s="85"/>
    </row>
    <row r="30" spans="1:14" x14ac:dyDescent="0.2">
      <c r="B30" s="366"/>
      <c r="C30" s="367" t="s">
        <v>88</v>
      </c>
      <c r="D30" s="368"/>
      <c r="E30" s="176">
        <v>3085.7280413400044</v>
      </c>
      <c r="F30" s="176">
        <v>3235.2489750600016</v>
      </c>
      <c r="G30" s="176">
        <v>3492.6204323100019</v>
      </c>
      <c r="H30" s="176">
        <v>3215.5526504900108</v>
      </c>
      <c r="I30" s="211">
        <v>3203.5137328900114</v>
      </c>
      <c r="J30" s="177">
        <v>0.7223244869246197</v>
      </c>
      <c r="K30" s="105">
        <v>-3.7439653174905496E-3</v>
      </c>
      <c r="M30" s="85"/>
      <c r="N30" s="85"/>
    </row>
    <row r="31" spans="1:14" x14ac:dyDescent="0.2">
      <c r="B31" s="353" t="s">
        <v>113</v>
      </c>
      <c r="C31" s="354"/>
      <c r="D31" s="355"/>
      <c r="E31" s="178">
        <v>4071.9696891900039</v>
      </c>
      <c r="F31" s="178">
        <v>4384.710844610001</v>
      </c>
      <c r="G31" s="178">
        <v>4845.7905953900017</v>
      </c>
      <c r="H31" s="178">
        <v>4615.7257066900111</v>
      </c>
      <c r="I31" s="178">
        <v>4435.006414540012</v>
      </c>
      <c r="J31" s="179">
        <v>1</v>
      </c>
      <c r="K31" s="110">
        <v>-3.9152953107257971E-2</v>
      </c>
      <c r="M31" s="85"/>
      <c r="N31" s="85"/>
    </row>
    <row r="32" spans="1:14" ht="11.25" customHeight="1" x14ac:dyDescent="0.2">
      <c r="B32" s="359" t="s">
        <v>255</v>
      </c>
      <c r="C32" s="359"/>
      <c r="D32" s="359"/>
      <c r="E32" s="180">
        <v>5352.2336829700071</v>
      </c>
      <c r="F32" s="180">
        <v>5857.2077284400048</v>
      </c>
      <c r="G32" s="180">
        <v>6541.0281472100032</v>
      </c>
      <c r="H32" s="180">
        <v>5865.9109241500155</v>
      </c>
      <c r="I32" s="180">
        <v>5657.3323538600171</v>
      </c>
      <c r="J32" s="181"/>
      <c r="K32" s="108">
        <v>-3.5557745930180795E-2</v>
      </c>
      <c r="M32" s="85"/>
      <c r="N32" s="85"/>
    </row>
    <row r="33" spans="1:12" ht="11.25" customHeight="1" x14ac:dyDescent="0.2">
      <c r="B33" s="358" t="s">
        <v>119</v>
      </c>
      <c r="C33" s="358"/>
      <c r="D33" s="358"/>
      <c r="E33" s="358"/>
      <c r="F33" s="358"/>
      <c r="G33" s="358"/>
      <c r="H33" s="358"/>
      <c r="I33" s="358"/>
      <c r="J33" s="358"/>
      <c r="K33" s="358"/>
    </row>
    <row r="34" spans="1:12" x14ac:dyDescent="0.2">
      <c r="B34" s="382" t="s">
        <v>263</v>
      </c>
      <c r="C34" s="382"/>
      <c r="D34" s="382"/>
      <c r="E34" s="382"/>
      <c r="F34" s="382"/>
      <c r="G34" s="382"/>
      <c r="H34" s="382"/>
      <c r="I34" s="382"/>
      <c r="J34" s="382"/>
      <c r="K34" s="382"/>
    </row>
    <row r="35" spans="1:12" x14ac:dyDescent="0.2">
      <c r="B35" s="371" t="s">
        <v>212</v>
      </c>
      <c r="C35" s="371"/>
      <c r="D35" s="371"/>
      <c r="E35" s="371"/>
      <c r="F35" s="371"/>
      <c r="G35" s="371"/>
      <c r="H35" s="371"/>
      <c r="I35" s="371"/>
      <c r="J35" s="371"/>
    </row>
    <row r="36" spans="1:12" x14ac:dyDescent="0.2">
      <c r="B36" s="371" t="s">
        <v>262</v>
      </c>
      <c r="C36" s="371"/>
      <c r="D36" s="371"/>
      <c r="E36" s="371"/>
      <c r="F36" s="371"/>
      <c r="G36" s="371"/>
      <c r="H36" s="371"/>
      <c r="I36" s="371"/>
      <c r="J36" s="371"/>
    </row>
    <row r="37" spans="1:12" x14ac:dyDescent="0.2">
      <c r="B37" s="160"/>
      <c r="C37" s="160"/>
      <c r="D37" s="160"/>
      <c r="E37" s="160"/>
      <c r="F37" s="160"/>
      <c r="G37" s="160"/>
      <c r="H37" s="160"/>
      <c r="I37" s="160"/>
      <c r="J37" s="160"/>
    </row>
    <row r="38" spans="1:12" ht="12.75" x14ac:dyDescent="0.2">
      <c r="B38" s="225" t="s">
        <v>140</v>
      </c>
    </row>
    <row r="39" spans="1:12" ht="15" customHeight="1" x14ac:dyDescent="0.2">
      <c r="A39" s="221"/>
      <c r="B39" s="360" t="s">
        <v>126</v>
      </c>
      <c r="C39" s="375">
        <v>2016</v>
      </c>
      <c r="D39" s="372">
        <v>2017</v>
      </c>
      <c r="E39" s="372">
        <v>2018</v>
      </c>
      <c r="F39" s="372">
        <v>2019</v>
      </c>
      <c r="G39" s="372">
        <v>2020</v>
      </c>
      <c r="H39" s="369" t="s">
        <v>78</v>
      </c>
      <c r="I39" s="346" t="s">
        <v>83</v>
      </c>
    </row>
    <row r="40" spans="1:12" x14ac:dyDescent="0.2">
      <c r="B40" s="360"/>
      <c r="C40" s="376"/>
      <c r="D40" s="373"/>
      <c r="E40" s="373"/>
      <c r="F40" s="373"/>
      <c r="G40" s="373"/>
      <c r="H40" s="369"/>
      <c r="I40" s="346"/>
    </row>
    <row r="41" spans="1:12" x14ac:dyDescent="0.2">
      <c r="B41" s="89" t="s">
        <v>92</v>
      </c>
      <c r="C41" s="182">
        <v>9.8277812200000145</v>
      </c>
      <c r="D41" s="182">
        <v>12.325591219999955</v>
      </c>
      <c r="E41" s="182">
        <v>18.922068660000026</v>
      </c>
      <c r="F41" s="182">
        <v>20.882218900000073</v>
      </c>
      <c r="G41" s="195">
        <v>15.60875287999999</v>
      </c>
      <c r="H41" s="183">
        <v>1.7214891807636454E-2</v>
      </c>
      <c r="I41" s="113">
        <v>-0.25253379658806585</v>
      </c>
      <c r="K41" s="85"/>
      <c r="L41" s="85"/>
    </row>
    <row r="42" spans="1:12" x14ac:dyDescent="0.2">
      <c r="B42" s="89" t="s">
        <v>127</v>
      </c>
      <c r="C42" s="182">
        <v>773.37589120000064</v>
      </c>
      <c r="D42" s="182">
        <v>830.29341364000004</v>
      </c>
      <c r="E42" s="182">
        <v>910.72437919000288</v>
      </c>
      <c r="F42" s="182">
        <v>872.99981868000316</v>
      </c>
      <c r="G42" s="195">
        <v>843.14343187999827</v>
      </c>
      <c r="H42" s="183">
        <v>0.92990279682956167</v>
      </c>
      <c r="I42" s="113">
        <v>-3.4199762887864638E-2</v>
      </c>
      <c r="K42" s="85"/>
      <c r="L42" s="85"/>
    </row>
    <row r="43" spans="1:12" x14ac:dyDescent="0.2">
      <c r="B43" s="89" t="s">
        <v>128</v>
      </c>
      <c r="C43" s="182">
        <v>0</v>
      </c>
      <c r="D43" s="182">
        <v>0</v>
      </c>
      <c r="E43" s="182">
        <v>0</v>
      </c>
      <c r="F43" s="182">
        <v>0</v>
      </c>
      <c r="G43" s="195">
        <v>0</v>
      </c>
      <c r="H43" s="183">
        <v>0</v>
      </c>
      <c r="I43" s="113" t="s">
        <v>60</v>
      </c>
      <c r="K43" s="85"/>
      <c r="L43" s="85"/>
    </row>
    <row r="44" spans="1:12" x14ac:dyDescent="0.2">
      <c r="B44" s="89" t="s">
        <v>93</v>
      </c>
      <c r="C44" s="182">
        <v>32.691960899999998</v>
      </c>
      <c r="D44" s="182">
        <v>25.113590909999999</v>
      </c>
      <c r="E44" s="182">
        <v>4.2617887300000001</v>
      </c>
      <c r="F44" s="182">
        <v>27.336500240000003</v>
      </c>
      <c r="G44" s="195">
        <v>41.885723840000004</v>
      </c>
      <c r="H44" s="183">
        <v>4.619576014391609E-2</v>
      </c>
      <c r="I44" s="113">
        <v>0.53222700317398064</v>
      </c>
      <c r="K44" s="85"/>
      <c r="L44" s="85"/>
    </row>
    <row r="45" spans="1:12" x14ac:dyDescent="0.2">
      <c r="B45" s="89" t="s">
        <v>94</v>
      </c>
      <c r="C45" s="182">
        <v>5.7971226300000005</v>
      </c>
      <c r="D45" s="182">
        <v>4.3267362</v>
      </c>
      <c r="E45" s="182">
        <v>4.8951154999999993</v>
      </c>
      <c r="F45" s="182">
        <v>6.4307377100000007</v>
      </c>
      <c r="G45" s="195">
        <v>6.0627000599999992</v>
      </c>
      <c r="H45" s="183">
        <v>6.6865512188857903E-3</v>
      </c>
      <c r="I45" s="113">
        <v>-5.7231015568819044E-2</v>
      </c>
      <c r="K45" s="85"/>
      <c r="L45" s="85"/>
    </row>
    <row r="46" spans="1:12" x14ac:dyDescent="0.2">
      <c r="B46" s="185" t="s">
        <v>264</v>
      </c>
      <c r="C46" s="196">
        <v>821.69275595000067</v>
      </c>
      <c r="D46" s="196">
        <v>872.05933197000002</v>
      </c>
      <c r="E46" s="196">
        <v>938.80335208000292</v>
      </c>
      <c r="F46" s="196">
        <v>927.64927553000325</v>
      </c>
      <c r="G46" s="196">
        <v>906.70060865999824</v>
      </c>
      <c r="H46" s="197">
        <v>1</v>
      </c>
      <c r="I46" s="116">
        <v>-2.2582529219392966E-2</v>
      </c>
      <c r="K46" s="85"/>
      <c r="L46" s="85"/>
    </row>
    <row r="47" spans="1:12" ht="15" customHeight="1" x14ac:dyDescent="0.2">
      <c r="B47" s="358" t="s">
        <v>129</v>
      </c>
      <c r="C47" s="358"/>
      <c r="D47" s="358"/>
      <c r="E47" s="358"/>
      <c r="F47" s="358"/>
      <c r="G47" s="358"/>
      <c r="H47" s="358"/>
      <c r="I47" s="358"/>
    </row>
    <row r="49" spans="2:12" ht="12.75" x14ac:dyDescent="0.2">
      <c r="B49" s="208" t="s">
        <v>168</v>
      </c>
    </row>
    <row r="50" spans="2:12" x14ac:dyDescent="0.2">
      <c r="B50" s="347" t="s">
        <v>77</v>
      </c>
      <c r="C50" s="341" t="s">
        <v>95</v>
      </c>
      <c r="D50" s="343">
        <v>2019</v>
      </c>
      <c r="E50" s="344"/>
      <c r="F50" s="344"/>
      <c r="G50" s="345"/>
      <c r="H50" s="343">
        <v>2020</v>
      </c>
      <c r="I50" s="344"/>
      <c r="J50" s="344"/>
      <c r="K50" s="345"/>
    </row>
    <row r="51" spans="2:12" ht="12.75" x14ac:dyDescent="0.2">
      <c r="B51" s="348"/>
      <c r="C51" s="342"/>
      <c r="D51" s="167" t="s">
        <v>134</v>
      </c>
      <c r="E51" s="167" t="s">
        <v>135</v>
      </c>
      <c r="F51" s="167" t="s">
        <v>58</v>
      </c>
      <c r="G51" s="167" t="s">
        <v>59</v>
      </c>
      <c r="H51" s="167" t="s">
        <v>134</v>
      </c>
      <c r="I51" s="167" t="s">
        <v>135</v>
      </c>
      <c r="J51" s="167" t="s">
        <v>58</v>
      </c>
      <c r="K51" s="167" t="s">
        <v>59</v>
      </c>
    </row>
    <row r="52" spans="2:12" x14ac:dyDescent="0.2">
      <c r="B52" s="166" t="s">
        <v>96</v>
      </c>
      <c r="C52" s="91" t="s">
        <v>238</v>
      </c>
      <c r="D52" s="75">
        <v>153149</v>
      </c>
      <c r="E52" s="75">
        <v>10426</v>
      </c>
      <c r="F52" s="75">
        <v>156571</v>
      </c>
      <c r="G52" s="74">
        <v>3427171.7564099999</v>
      </c>
      <c r="H52" s="233">
        <v>47700</v>
      </c>
      <c r="I52" s="233">
        <v>2658</v>
      </c>
      <c r="J52" s="233">
        <v>161334</v>
      </c>
      <c r="K52" s="233">
        <v>3634290.8513900004</v>
      </c>
    </row>
    <row r="53" spans="2:12" x14ac:dyDescent="0.2">
      <c r="B53" s="166" t="s">
        <v>100</v>
      </c>
      <c r="C53" s="91" t="s">
        <v>238</v>
      </c>
      <c r="D53" s="75">
        <v>158511</v>
      </c>
      <c r="E53" s="75">
        <v>10438</v>
      </c>
      <c r="F53" s="75">
        <v>147156</v>
      </c>
      <c r="G53" s="74">
        <v>1111141.18887</v>
      </c>
      <c r="H53" s="234">
        <v>49327</v>
      </c>
      <c r="I53" s="234">
        <v>2662</v>
      </c>
      <c r="J53" s="234">
        <v>153785</v>
      </c>
      <c r="K53" s="234">
        <v>1208593.9748199999</v>
      </c>
    </row>
    <row r="54" spans="2:12" x14ac:dyDescent="0.2">
      <c r="B54" s="343" t="s">
        <v>265</v>
      </c>
      <c r="C54" s="345"/>
      <c r="D54" s="232">
        <v>311660</v>
      </c>
      <c r="E54" s="232">
        <v>20864</v>
      </c>
      <c r="F54" s="232">
        <v>303727</v>
      </c>
      <c r="G54" s="232">
        <v>4538312.9452799996</v>
      </c>
      <c r="H54" s="232">
        <v>97027</v>
      </c>
      <c r="I54" s="232">
        <v>5320</v>
      </c>
      <c r="J54" s="232">
        <v>315119</v>
      </c>
      <c r="K54" s="232">
        <v>4842884.8262100006</v>
      </c>
    </row>
    <row r="55" spans="2:12" ht="11.25" customHeight="1" x14ac:dyDescent="0.2">
      <c r="B55" s="336" t="s">
        <v>144</v>
      </c>
      <c r="C55" s="336"/>
      <c r="D55" s="336"/>
      <c r="E55" s="336"/>
      <c r="F55" s="336"/>
      <c r="G55" s="336"/>
      <c r="H55" s="336"/>
      <c r="I55" s="336"/>
      <c r="J55" s="336"/>
      <c r="K55" s="336"/>
      <c r="L55" s="138"/>
    </row>
    <row r="56" spans="2:12" x14ac:dyDescent="0.2">
      <c r="B56" s="337" t="s">
        <v>67</v>
      </c>
      <c r="C56" s="337"/>
      <c r="D56" s="337"/>
      <c r="E56" s="337"/>
      <c r="F56" s="337"/>
      <c r="G56" s="337"/>
      <c r="H56" s="337"/>
      <c r="I56" s="337"/>
      <c r="J56" s="337"/>
      <c r="K56" s="337"/>
      <c r="L56" s="138"/>
    </row>
    <row r="57" spans="2:12" x14ac:dyDescent="0.2">
      <c r="B57" s="337" t="s">
        <v>68</v>
      </c>
      <c r="C57" s="337"/>
      <c r="D57" s="337"/>
      <c r="E57" s="337"/>
      <c r="F57" s="337"/>
      <c r="G57" s="337"/>
      <c r="H57" s="337"/>
      <c r="I57" s="337"/>
      <c r="J57" s="337"/>
      <c r="K57" s="337"/>
    </row>
    <row r="58" spans="2:12" x14ac:dyDescent="0.2">
      <c r="B58" s="338" t="s">
        <v>141</v>
      </c>
      <c r="C58" s="338"/>
      <c r="D58" s="338"/>
      <c r="E58" s="338"/>
      <c r="F58" s="338"/>
      <c r="G58" s="338"/>
      <c r="H58" s="338"/>
      <c r="I58" s="338"/>
      <c r="J58" s="338"/>
      <c r="K58" s="338"/>
    </row>
  </sheetData>
  <mergeCells count="45">
    <mergeCell ref="B55:K55"/>
    <mergeCell ref="B56:K56"/>
    <mergeCell ref="B47:I47"/>
    <mergeCell ref="D50:G50"/>
    <mergeCell ref="H50:K50"/>
    <mergeCell ref="B50:B51"/>
    <mergeCell ref="C50:C51"/>
    <mergeCell ref="B33:K33"/>
    <mergeCell ref="B34:K34"/>
    <mergeCell ref="B35:J35"/>
    <mergeCell ref="B36:J36"/>
    <mergeCell ref="G39:G40"/>
    <mergeCell ref="H39:H40"/>
    <mergeCell ref="I39:I40"/>
    <mergeCell ref="B39:B40"/>
    <mergeCell ref="C39:C40"/>
    <mergeCell ref="D39:D40"/>
    <mergeCell ref="E39:E40"/>
    <mergeCell ref="F39:F40"/>
    <mergeCell ref="B26:D26"/>
    <mergeCell ref="B31:D31"/>
    <mergeCell ref="B27:B30"/>
    <mergeCell ref="C30:D30"/>
    <mergeCell ref="B32:D32"/>
    <mergeCell ref="B16:C16"/>
    <mergeCell ref="B22:B25"/>
    <mergeCell ref="C25:D25"/>
    <mergeCell ref="J20:J21"/>
    <mergeCell ref="K20:K21"/>
    <mergeCell ref="B57:K57"/>
    <mergeCell ref="B58:K58"/>
    <mergeCell ref="B54:C54"/>
    <mergeCell ref="B10:B14"/>
    <mergeCell ref="B6:B8"/>
    <mergeCell ref="B9:C9"/>
    <mergeCell ref="B15:C15"/>
    <mergeCell ref="B17:J17"/>
    <mergeCell ref="B20:B21"/>
    <mergeCell ref="C20:C21"/>
    <mergeCell ref="D20:D21"/>
    <mergeCell ref="E20:E21"/>
    <mergeCell ref="F20:F21"/>
    <mergeCell ref="G20:G21"/>
    <mergeCell ref="H20:H21"/>
    <mergeCell ref="I20:I21"/>
  </mergeCells>
  <pageMargins left="0.7" right="0.7" top="0.75" bottom="0.75" header="0.3" footer="0.3"/>
  <pageSetup paperSize="183" scale="5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45"/>
  <sheetViews>
    <sheetView zoomScale="90" zoomScaleNormal="90" workbookViewId="0">
      <selection activeCell="D20" sqref="D20:D21"/>
    </sheetView>
  </sheetViews>
  <sheetFormatPr baseColWidth="10" defaultColWidth="11.42578125" defaultRowHeight="11.25" x14ac:dyDescent="0.2"/>
  <cols>
    <col min="1" max="1" width="11.42578125" style="223"/>
    <col min="2" max="2" width="40" style="223" customWidth="1"/>
    <col min="3" max="3" width="35.28515625" style="223" bestFit="1" customWidth="1"/>
    <col min="4" max="4" width="42.7109375" style="223" customWidth="1"/>
    <col min="5" max="8" width="11.42578125" style="223"/>
    <col min="9" max="9" width="12.85546875" style="223" customWidth="1"/>
    <col min="10" max="10" width="11.5703125" style="223" customWidth="1"/>
    <col min="11" max="16384" width="11.42578125" style="223"/>
  </cols>
  <sheetData>
    <row r="2" spans="1:13" ht="15" x14ac:dyDescent="0.2">
      <c r="B2" s="220" t="s">
        <v>239</v>
      </c>
    </row>
    <row r="3" spans="1:13" x14ac:dyDescent="0.2">
      <c r="B3" s="222"/>
    </row>
    <row r="4" spans="1:13" ht="12.75" x14ac:dyDescent="0.2">
      <c r="B4" s="225" t="s">
        <v>76</v>
      </c>
    </row>
    <row r="5" spans="1:13" ht="22.5" x14ac:dyDescent="0.2">
      <c r="A5" s="221"/>
      <c r="B5" s="165" t="s">
        <v>105</v>
      </c>
      <c r="C5" s="165" t="s">
        <v>77</v>
      </c>
      <c r="D5" s="93">
        <v>2016</v>
      </c>
      <c r="E5" s="93">
        <v>2017</v>
      </c>
      <c r="F5" s="93">
        <v>2018</v>
      </c>
      <c r="G5" s="93">
        <v>2019</v>
      </c>
      <c r="H5" s="93">
        <v>2020</v>
      </c>
      <c r="I5" s="146" t="s">
        <v>78</v>
      </c>
      <c r="J5" s="146" t="s">
        <v>83</v>
      </c>
    </row>
    <row r="6" spans="1:13" ht="12" customHeight="1" x14ac:dyDescent="0.2">
      <c r="B6" s="364" t="s">
        <v>181</v>
      </c>
      <c r="C6" s="82" t="s">
        <v>0</v>
      </c>
      <c r="D6" s="83">
        <v>119162</v>
      </c>
      <c r="E6" s="83">
        <v>137476</v>
      </c>
      <c r="F6" s="83">
        <v>115909</v>
      </c>
      <c r="G6" s="83">
        <v>82577</v>
      </c>
      <c r="H6" s="97">
        <v>80447</v>
      </c>
      <c r="I6" s="226">
        <v>0.99654386443029508</v>
      </c>
      <c r="J6" s="227">
        <v>-2.5794107318018344E-2</v>
      </c>
      <c r="L6" s="85"/>
      <c r="M6" s="85"/>
    </row>
    <row r="7" spans="1:13" ht="12" customHeight="1" x14ac:dyDescent="0.2">
      <c r="B7" s="365"/>
      <c r="C7" s="82" t="s">
        <v>21</v>
      </c>
      <c r="D7" s="83">
        <v>815</v>
      </c>
      <c r="E7" s="83">
        <v>980</v>
      </c>
      <c r="F7" s="83">
        <v>973</v>
      </c>
      <c r="G7" s="83">
        <v>741</v>
      </c>
      <c r="H7" s="97">
        <v>239</v>
      </c>
      <c r="I7" s="226">
        <v>2.9606322622203504E-3</v>
      </c>
      <c r="J7" s="227">
        <v>-0.67746288798920373</v>
      </c>
      <c r="L7" s="85"/>
      <c r="M7" s="85"/>
    </row>
    <row r="8" spans="1:13" ht="12" customHeight="1" x14ac:dyDescent="0.2">
      <c r="B8" s="366"/>
      <c r="C8" s="82" t="s">
        <v>1</v>
      </c>
      <c r="D8" s="83">
        <v>92</v>
      </c>
      <c r="E8" s="83">
        <v>135</v>
      </c>
      <c r="F8" s="83">
        <v>172</v>
      </c>
      <c r="G8" s="83">
        <v>70</v>
      </c>
      <c r="H8" s="97">
        <v>40</v>
      </c>
      <c r="I8" s="226">
        <v>4.9550330748457741E-4</v>
      </c>
      <c r="J8" s="227">
        <v>-0.4285714285714286</v>
      </c>
      <c r="L8" s="85"/>
      <c r="M8" s="85"/>
    </row>
    <row r="9" spans="1:13" ht="12" customHeight="1" x14ac:dyDescent="0.2">
      <c r="B9" s="353" t="s">
        <v>106</v>
      </c>
      <c r="C9" s="355"/>
      <c r="D9" s="96">
        <v>120069</v>
      </c>
      <c r="E9" s="96">
        <v>138591</v>
      </c>
      <c r="F9" s="96">
        <v>117054</v>
      </c>
      <c r="G9" s="96">
        <v>83388</v>
      </c>
      <c r="H9" s="96">
        <v>80726</v>
      </c>
      <c r="I9" s="230">
        <v>1</v>
      </c>
      <c r="J9" s="231">
        <v>-3.1923058473641297E-2</v>
      </c>
      <c r="L9" s="85"/>
      <c r="M9" s="85"/>
    </row>
    <row r="10" spans="1:13" ht="12" customHeight="1" x14ac:dyDescent="0.2">
      <c r="B10" s="364" t="s">
        <v>180</v>
      </c>
      <c r="C10" s="82" t="s">
        <v>29</v>
      </c>
      <c r="D10" s="83">
        <v>221767</v>
      </c>
      <c r="E10" s="83">
        <v>261840</v>
      </c>
      <c r="F10" s="83">
        <v>230312</v>
      </c>
      <c r="G10" s="83">
        <v>202832</v>
      </c>
      <c r="H10" s="97">
        <v>125843</v>
      </c>
      <c r="I10" s="226">
        <v>0.98068905323368738</v>
      </c>
      <c r="J10" s="227">
        <v>-0.3795702847676895</v>
      </c>
      <c r="L10" s="85"/>
      <c r="M10" s="85"/>
    </row>
    <row r="11" spans="1:13" ht="12" customHeight="1" x14ac:dyDescent="0.2">
      <c r="B11" s="365"/>
      <c r="C11" s="82" t="s">
        <v>146</v>
      </c>
      <c r="D11" s="83">
        <v>3707</v>
      </c>
      <c r="E11" s="83">
        <v>4130</v>
      </c>
      <c r="F11" s="83">
        <v>3676</v>
      </c>
      <c r="G11" s="83">
        <v>3459</v>
      </c>
      <c r="H11" s="97">
        <v>2220</v>
      </c>
      <c r="I11" s="226">
        <v>1.7300363931079091E-2</v>
      </c>
      <c r="J11" s="227">
        <v>-0.35819601040763227</v>
      </c>
      <c r="L11" s="85"/>
      <c r="M11" s="85"/>
    </row>
    <row r="12" spans="1:13" ht="12" customHeight="1" x14ac:dyDescent="0.2">
      <c r="B12" s="365"/>
      <c r="C12" s="82" t="s">
        <v>109</v>
      </c>
      <c r="D12" s="83">
        <v>466</v>
      </c>
      <c r="E12" s="83">
        <v>448</v>
      </c>
      <c r="F12" s="83">
        <v>381</v>
      </c>
      <c r="G12" s="83">
        <v>215</v>
      </c>
      <c r="H12" s="97">
        <v>71</v>
      </c>
      <c r="I12" s="226">
        <v>5.5329992752550241E-4</v>
      </c>
      <c r="J12" s="227">
        <v>-0.66976744186046511</v>
      </c>
      <c r="L12" s="85"/>
      <c r="M12" s="85"/>
    </row>
    <row r="13" spans="1:13" ht="12" customHeight="1" x14ac:dyDescent="0.2">
      <c r="B13" s="365"/>
      <c r="C13" s="82" t="s">
        <v>147</v>
      </c>
      <c r="D13" s="83">
        <v>252</v>
      </c>
      <c r="E13" s="83">
        <v>178</v>
      </c>
      <c r="F13" s="83">
        <v>135</v>
      </c>
      <c r="G13" s="83">
        <v>127</v>
      </c>
      <c r="H13" s="97">
        <v>97</v>
      </c>
      <c r="I13" s="226">
        <v>7.5591680239399633E-4</v>
      </c>
      <c r="J13" s="227">
        <v>-0.23622047244094491</v>
      </c>
      <c r="L13" s="85"/>
      <c r="M13" s="85"/>
    </row>
    <row r="14" spans="1:13" ht="12" customHeight="1" x14ac:dyDescent="0.2">
      <c r="B14" s="366"/>
      <c r="C14" s="82" t="s">
        <v>30</v>
      </c>
      <c r="D14" s="83">
        <v>192</v>
      </c>
      <c r="E14" s="83">
        <v>172</v>
      </c>
      <c r="F14" s="83">
        <v>154</v>
      </c>
      <c r="G14" s="83">
        <v>137</v>
      </c>
      <c r="H14" s="97">
        <v>90</v>
      </c>
      <c r="I14" s="226">
        <v>7.013661053140172E-4</v>
      </c>
      <c r="J14" s="227">
        <v>-0.34306569343065696</v>
      </c>
      <c r="L14" s="85"/>
      <c r="M14" s="85"/>
    </row>
    <row r="15" spans="1:13" ht="12" customHeight="1" x14ac:dyDescent="0.2">
      <c r="B15" s="353" t="s">
        <v>107</v>
      </c>
      <c r="C15" s="355"/>
      <c r="D15" s="95">
        <v>226384</v>
      </c>
      <c r="E15" s="95">
        <v>266768</v>
      </c>
      <c r="F15" s="95">
        <v>234658</v>
      </c>
      <c r="G15" s="95">
        <v>206770</v>
      </c>
      <c r="H15" s="95">
        <v>128321</v>
      </c>
      <c r="I15" s="228">
        <v>1</v>
      </c>
      <c r="J15" s="229">
        <v>-0.37940223436668763</v>
      </c>
      <c r="L15" s="85"/>
      <c r="M15" s="85"/>
    </row>
    <row r="16" spans="1:13" ht="12" customHeight="1" x14ac:dyDescent="0.2">
      <c r="B16" s="351" t="s">
        <v>269</v>
      </c>
      <c r="C16" s="352"/>
      <c r="D16" s="96">
        <v>346453</v>
      </c>
      <c r="E16" s="96">
        <v>405359</v>
      </c>
      <c r="F16" s="96">
        <v>351712</v>
      </c>
      <c r="G16" s="96">
        <v>290158</v>
      </c>
      <c r="H16" s="96">
        <v>209047</v>
      </c>
      <c r="I16" s="230"/>
      <c r="J16" s="231">
        <v>-0.27954080190792607</v>
      </c>
      <c r="L16" s="85"/>
      <c r="M16" s="85"/>
    </row>
    <row r="17" spans="1:14" ht="15" customHeight="1" x14ac:dyDescent="0.2">
      <c r="B17" s="358" t="s">
        <v>108</v>
      </c>
      <c r="C17" s="358"/>
      <c r="D17" s="358"/>
      <c r="E17" s="358"/>
      <c r="F17" s="358"/>
      <c r="G17" s="358"/>
      <c r="H17" s="358"/>
      <c r="I17" s="358"/>
      <c r="J17" s="358"/>
    </row>
    <row r="19" spans="1:14" ht="12.75" x14ac:dyDescent="0.2">
      <c r="B19" s="225" t="s">
        <v>139</v>
      </c>
    </row>
    <row r="20" spans="1:14" ht="15" customHeight="1" x14ac:dyDescent="0.2">
      <c r="A20" s="221"/>
      <c r="B20" s="360" t="s">
        <v>81</v>
      </c>
      <c r="C20" s="360" t="s">
        <v>221</v>
      </c>
      <c r="D20" s="360" t="s">
        <v>82</v>
      </c>
      <c r="E20" s="360">
        <v>2016</v>
      </c>
      <c r="F20" s="346">
        <v>2017</v>
      </c>
      <c r="G20" s="346">
        <v>2018</v>
      </c>
      <c r="H20" s="346">
        <v>2019</v>
      </c>
      <c r="I20" s="346">
        <v>2020</v>
      </c>
      <c r="J20" s="369" t="s">
        <v>78</v>
      </c>
      <c r="K20" s="346" t="s">
        <v>83</v>
      </c>
    </row>
    <row r="21" spans="1:14" x14ac:dyDescent="0.2">
      <c r="B21" s="360"/>
      <c r="C21" s="360"/>
      <c r="D21" s="360"/>
      <c r="E21" s="360"/>
      <c r="F21" s="346"/>
      <c r="G21" s="346"/>
      <c r="H21" s="346"/>
      <c r="I21" s="346"/>
      <c r="J21" s="369"/>
      <c r="K21" s="346"/>
    </row>
    <row r="22" spans="1:14" x14ac:dyDescent="0.2">
      <c r="B22" s="364" t="s">
        <v>117</v>
      </c>
      <c r="C22" s="88" t="s">
        <v>148</v>
      </c>
      <c r="D22" s="82" t="s">
        <v>160</v>
      </c>
      <c r="E22" s="176">
        <v>1662.42389518</v>
      </c>
      <c r="F22" s="176">
        <v>2511.5691343399999</v>
      </c>
      <c r="G22" s="176">
        <v>2690.4942249299997</v>
      </c>
      <c r="H22" s="176">
        <v>2549.1680584800001</v>
      </c>
      <c r="I22" s="211">
        <v>2380.3882899600003</v>
      </c>
      <c r="J22" s="177">
        <v>0.28763353321942947</v>
      </c>
      <c r="K22" s="105">
        <v>-6.6209745551510935E-2</v>
      </c>
      <c r="M22" s="85"/>
      <c r="N22" s="85"/>
    </row>
    <row r="23" spans="1:14" x14ac:dyDescent="0.2">
      <c r="B23" s="365"/>
      <c r="C23" s="88" t="s">
        <v>85</v>
      </c>
      <c r="D23" s="82" t="s">
        <v>86</v>
      </c>
      <c r="E23" s="176">
        <v>1146.7893822200001</v>
      </c>
      <c r="F23" s="176">
        <v>1733.26844241</v>
      </c>
      <c r="G23" s="176">
        <v>1464.6582685499995</v>
      </c>
      <c r="H23" s="176">
        <v>1421.4860559600006</v>
      </c>
      <c r="I23" s="211">
        <v>906.92143617000011</v>
      </c>
      <c r="J23" s="177">
        <v>0.10958759045248029</v>
      </c>
      <c r="K23" s="105">
        <v>-0.36199062075391886</v>
      </c>
      <c r="M23" s="85"/>
      <c r="N23" s="85"/>
    </row>
    <row r="24" spans="1:14" x14ac:dyDescent="0.2">
      <c r="B24" s="365"/>
      <c r="C24" s="88" t="s">
        <v>240</v>
      </c>
      <c r="D24" s="82" t="s">
        <v>267</v>
      </c>
      <c r="E24" s="176">
        <v>624.1920951799998</v>
      </c>
      <c r="F24" s="176">
        <v>464.54798187000017</v>
      </c>
      <c r="G24" s="176">
        <v>645.91069404999996</v>
      </c>
      <c r="H24" s="176">
        <v>770.70854836000012</v>
      </c>
      <c r="I24" s="211">
        <v>834.7894757900001</v>
      </c>
      <c r="J24" s="177">
        <v>0.10087154580142382</v>
      </c>
      <c r="K24" s="105">
        <v>8.3145473819329574E-2</v>
      </c>
      <c r="M24" s="85"/>
      <c r="N24" s="85"/>
    </row>
    <row r="25" spans="1:14" x14ac:dyDescent="0.2">
      <c r="B25" s="366"/>
      <c r="C25" s="367" t="s">
        <v>88</v>
      </c>
      <c r="D25" s="368"/>
      <c r="E25" s="176">
        <v>6469.0260400699717</v>
      </c>
      <c r="F25" s="176">
        <v>8155.7775078600134</v>
      </c>
      <c r="G25" s="176">
        <v>6960.559868889989</v>
      </c>
      <c r="H25" s="176">
        <v>4824.6981164599993</v>
      </c>
      <c r="I25" s="211">
        <v>4153.6684504700033</v>
      </c>
      <c r="J25" s="177">
        <v>0.50190733052666636</v>
      </c>
      <c r="K25" s="105">
        <v>-0.13908220779673297</v>
      </c>
      <c r="M25" s="85"/>
      <c r="N25" s="85"/>
    </row>
    <row r="26" spans="1:14" x14ac:dyDescent="0.2">
      <c r="B26" s="353" t="s">
        <v>112</v>
      </c>
      <c r="C26" s="354"/>
      <c r="D26" s="355"/>
      <c r="E26" s="178">
        <v>9902.4314126499721</v>
      </c>
      <c r="F26" s="178">
        <v>12865.163066480014</v>
      </c>
      <c r="G26" s="178">
        <v>11761.623056419987</v>
      </c>
      <c r="H26" s="178">
        <v>9566.0607792600003</v>
      </c>
      <c r="I26" s="178">
        <v>8275.7676523900045</v>
      </c>
      <c r="J26" s="179">
        <v>1</v>
      </c>
      <c r="K26" s="110">
        <v>-0.13488238854466161</v>
      </c>
      <c r="M26" s="85"/>
      <c r="N26" s="85"/>
    </row>
    <row r="27" spans="1:14" x14ac:dyDescent="0.2">
      <c r="B27" s="364" t="s">
        <v>118</v>
      </c>
      <c r="C27" s="88" t="s">
        <v>87</v>
      </c>
      <c r="D27" s="82" t="s">
        <v>121</v>
      </c>
      <c r="E27" s="176">
        <v>1028.5221604399999</v>
      </c>
      <c r="F27" s="176">
        <v>1100.5977923800001</v>
      </c>
      <c r="G27" s="176">
        <v>1310.5342363499999</v>
      </c>
      <c r="H27" s="176">
        <v>1275.0568626000002</v>
      </c>
      <c r="I27" s="211">
        <v>743.41777735000005</v>
      </c>
      <c r="J27" s="177">
        <v>7.8157577408449502E-2</v>
      </c>
      <c r="K27" s="105">
        <v>-0.41695323623914438</v>
      </c>
      <c r="M27" s="85"/>
      <c r="N27" s="85"/>
    </row>
    <row r="28" spans="1:14" x14ac:dyDescent="0.2">
      <c r="B28" s="365"/>
      <c r="C28" s="88" t="s">
        <v>241</v>
      </c>
      <c r="D28" s="82" t="s">
        <v>270</v>
      </c>
      <c r="E28" s="176">
        <v>694.16082284000004</v>
      </c>
      <c r="F28" s="176">
        <v>788.99368933999995</v>
      </c>
      <c r="G28" s="176">
        <v>875.15835987000003</v>
      </c>
      <c r="H28" s="176">
        <v>566.09858659000008</v>
      </c>
      <c r="I28" s="211">
        <v>442.44735584000006</v>
      </c>
      <c r="J28" s="177">
        <v>4.6515720388736553E-2</v>
      </c>
      <c r="K28" s="105">
        <v>-0.21842702610306119</v>
      </c>
      <c r="M28" s="85"/>
      <c r="N28" s="85"/>
    </row>
    <row r="29" spans="1:14" x14ac:dyDescent="0.2">
      <c r="B29" s="365"/>
      <c r="C29" s="88" t="s">
        <v>242</v>
      </c>
      <c r="D29" s="82" t="s">
        <v>271</v>
      </c>
      <c r="E29" s="176">
        <v>280.14317639000001</v>
      </c>
      <c r="F29" s="176">
        <v>379.00113855000001</v>
      </c>
      <c r="G29" s="176">
        <v>452.70871813000002</v>
      </c>
      <c r="H29" s="176">
        <v>283.00180986000004</v>
      </c>
      <c r="I29" s="211">
        <v>297.22409416999994</v>
      </c>
      <c r="J29" s="177">
        <v>3.1247995212806509E-2</v>
      </c>
      <c r="K29" s="105">
        <v>5.0255100195421454E-2</v>
      </c>
      <c r="M29" s="85"/>
      <c r="N29" s="85"/>
    </row>
    <row r="30" spans="1:14" x14ac:dyDescent="0.2">
      <c r="B30" s="366"/>
      <c r="C30" s="367" t="s">
        <v>88</v>
      </c>
      <c r="D30" s="368"/>
      <c r="E30" s="176">
        <v>12628.530448640002</v>
      </c>
      <c r="F30" s="176">
        <v>15784.082084770012</v>
      </c>
      <c r="G30" s="176">
        <v>15095.309868369986</v>
      </c>
      <c r="H30" s="176">
        <v>12674.26373275006</v>
      </c>
      <c r="I30" s="211">
        <v>8028.6919971899597</v>
      </c>
      <c r="J30" s="177">
        <v>0.84407870699000753</v>
      </c>
      <c r="K30" s="105">
        <v>-0.36653582673650931</v>
      </c>
      <c r="M30" s="85"/>
      <c r="N30" s="85"/>
    </row>
    <row r="31" spans="1:14" x14ac:dyDescent="0.2">
      <c r="B31" s="353" t="s">
        <v>113</v>
      </c>
      <c r="C31" s="354"/>
      <c r="D31" s="355"/>
      <c r="E31" s="178">
        <v>14631.356608310001</v>
      </c>
      <c r="F31" s="178">
        <v>18052.674705040012</v>
      </c>
      <c r="G31" s="178">
        <v>17733.711182719984</v>
      </c>
      <c r="H31" s="178">
        <v>14798.42099180006</v>
      </c>
      <c r="I31" s="178">
        <v>9511.781224549959</v>
      </c>
      <c r="J31" s="179">
        <v>1</v>
      </c>
      <c r="K31" s="110">
        <v>-0.35724350389676551</v>
      </c>
      <c r="M31" s="85"/>
      <c r="N31" s="85"/>
    </row>
    <row r="32" spans="1:14" x14ac:dyDescent="0.2">
      <c r="B32" s="359" t="s">
        <v>268</v>
      </c>
      <c r="C32" s="359"/>
      <c r="D32" s="359"/>
      <c r="E32" s="180">
        <v>24533.788020959975</v>
      </c>
      <c r="F32" s="180">
        <v>30917.837771520026</v>
      </c>
      <c r="G32" s="180">
        <v>29495.334239139971</v>
      </c>
      <c r="H32" s="180">
        <v>24364.481771060062</v>
      </c>
      <c r="I32" s="180">
        <v>17787.548876939964</v>
      </c>
      <c r="J32" s="181"/>
      <c r="K32" s="108">
        <v>-0.26993937141450419</v>
      </c>
      <c r="M32" s="85"/>
      <c r="N32" s="85"/>
    </row>
    <row r="33" spans="1:12" ht="11.25" customHeight="1" x14ac:dyDescent="0.2">
      <c r="B33" s="358" t="s">
        <v>119</v>
      </c>
      <c r="C33" s="358"/>
      <c r="D33" s="358"/>
      <c r="E33" s="358"/>
      <c r="F33" s="358"/>
      <c r="G33" s="358"/>
      <c r="H33" s="358"/>
      <c r="I33" s="358"/>
      <c r="J33" s="358"/>
      <c r="K33" s="358"/>
    </row>
    <row r="34" spans="1:12" x14ac:dyDescent="0.2">
      <c r="B34" s="160"/>
      <c r="C34" s="160"/>
      <c r="D34" s="160"/>
      <c r="E34" s="160"/>
      <c r="F34" s="160"/>
      <c r="G34" s="160"/>
      <c r="H34" s="160"/>
      <c r="I34" s="160"/>
      <c r="J34" s="160"/>
      <c r="K34" s="160"/>
    </row>
    <row r="35" spans="1:12" ht="12.75" x14ac:dyDescent="0.2">
      <c r="B35" s="225" t="s">
        <v>140</v>
      </c>
    </row>
    <row r="36" spans="1:12" ht="15" customHeight="1" x14ac:dyDescent="0.2">
      <c r="A36" s="221"/>
      <c r="B36" s="360" t="s">
        <v>126</v>
      </c>
      <c r="C36" s="375">
        <v>2016</v>
      </c>
      <c r="D36" s="372">
        <v>2017</v>
      </c>
      <c r="E36" s="372">
        <v>2018</v>
      </c>
      <c r="F36" s="372">
        <v>2019</v>
      </c>
      <c r="G36" s="372">
        <v>2020</v>
      </c>
      <c r="H36" s="369" t="s">
        <v>78</v>
      </c>
      <c r="I36" s="346" t="s">
        <v>83</v>
      </c>
    </row>
    <row r="37" spans="1:12" x14ac:dyDescent="0.2">
      <c r="B37" s="360"/>
      <c r="C37" s="376"/>
      <c r="D37" s="373"/>
      <c r="E37" s="373"/>
      <c r="F37" s="373"/>
      <c r="G37" s="373"/>
      <c r="H37" s="369"/>
      <c r="I37" s="346"/>
    </row>
    <row r="38" spans="1:12" x14ac:dyDescent="0.2">
      <c r="B38" s="89" t="s">
        <v>92</v>
      </c>
      <c r="C38" s="182">
        <v>132.02080750999954</v>
      </c>
      <c r="D38" s="182">
        <v>158.27306800000093</v>
      </c>
      <c r="E38" s="182">
        <v>140.46732604000027</v>
      </c>
      <c r="F38" s="182">
        <v>97.54391452000047</v>
      </c>
      <c r="G38" s="195">
        <v>61.830221509999738</v>
      </c>
      <c r="H38" s="183">
        <v>2.737104560761745E-2</v>
      </c>
      <c r="I38" s="113">
        <v>-0.36612938065631939</v>
      </c>
      <c r="K38" s="85"/>
      <c r="L38" s="85"/>
    </row>
    <row r="39" spans="1:12" x14ac:dyDescent="0.2">
      <c r="B39" s="89" t="s">
        <v>127</v>
      </c>
      <c r="C39" s="182">
        <v>2723.3746522700008</v>
      </c>
      <c r="D39" s="182">
        <v>3382.799218630008</v>
      </c>
      <c r="E39" s="182">
        <v>3372.1663047899769</v>
      </c>
      <c r="F39" s="182">
        <v>2803.6879427100207</v>
      </c>
      <c r="G39" s="195">
        <v>1788.9680538900109</v>
      </c>
      <c r="H39" s="183">
        <v>0.79194162656646649</v>
      </c>
      <c r="I39" s="113">
        <v>-0.36192326305729672</v>
      </c>
      <c r="K39" s="85"/>
      <c r="L39" s="85"/>
    </row>
    <row r="40" spans="1:12" ht="11.25" customHeight="1" x14ac:dyDescent="0.2">
      <c r="B40" s="89" t="s">
        <v>128</v>
      </c>
      <c r="C40" s="182">
        <v>450.20390268999995</v>
      </c>
      <c r="D40" s="182">
        <v>489.56595411999996</v>
      </c>
      <c r="E40" s="182">
        <v>499.30222766999998</v>
      </c>
      <c r="F40" s="182">
        <v>399.15387070000003</v>
      </c>
      <c r="G40" s="195">
        <v>388.15133383999989</v>
      </c>
      <c r="H40" s="183">
        <v>0.17182710334417867</v>
      </c>
      <c r="I40" s="113">
        <v>-2.7564650295648807E-2</v>
      </c>
      <c r="K40" s="85"/>
      <c r="L40" s="85"/>
    </row>
    <row r="41" spans="1:12" x14ac:dyDescent="0.2">
      <c r="B41" s="89" t="s">
        <v>93</v>
      </c>
      <c r="C41" s="182">
        <v>3.103709E-2</v>
      </c>
      <c r="D41" s="182">
        <v>0.11968429000000001</v>
      </c>
      <c r="E41" s="182">
        <v>0.72756299999999985</v>
      </c>
      <c r="F41" s="182">
        <v>2.5004612700000002</v>
      </c>
      <c r="G41" s="195">
        <v>2.9302248200000003</v>
      </c>
      <c r="H41" s="183">
        <v>1.2971539682390017E-3</v>
      </c>
      <c r="I41" s="113">
        <v>0.17187370792589807</v>
      </c>
      <c r="K41" s="85"/>
      <c r="L41" s="85"/>
    </row>
    <row r="42" spans="1:12" x14ac:dyDescent="0.2">
      <c r="B42" s="89" t="s">
        <v>94</v>
      </c>
      <c r="C42" s="182">
        <v>35.024700940000002</v>
      </c>
      <c r="D42" s="182">
        <v>40.805089980000012</v>
      </c>
      <c r="E42" s="182">
        <v>36.769703660000026</v>
      </c>
      <c r="F42" s="182">
        <v>24.158883849999999</v>
      </c>
      <c r="G42" s="195">
        <v>17.084708120000013</v>
      </c>
      <c r="H42" s="183">
        <v>7.5630705134983834E-3</v>
      </c>
      <c r="I42" s="113">
        <v>-0.29281881455794101</v>
      </c>
      <c r="K42" s="85"/>
      <c r="L42" s="85"/>
    </row>
    <row r="43" spans="1:12" x14ac:dyDescent="0.2">
      <c r="B43" s="185" t="s">
        <v>266</v>
      </c>
      <c r="C43" s="196">
        <v>3340.6551005000006</v>
      </c>
      <c r="D43" s="196">
        <v>4071.5630150200086</v>
      </c>
      <c r="E43" s="196">
        <v>4049.4331251599774</v>
      </c>
      <c r="F43" s="196">
        <v>3327.0450730500211</v>
      </c>
      <c r="G43" s="196">
        <v>2258.9645421800105</v>
      </c>
      <c r="H43" s="197">
        <v>1</v>
      </c>
      <c r="I43" s="116">
        <v>-0.32102977489597484</v>
      </c>
      <c r="K43" s="85"/>
      <c r="L43" s="85"/>
    </row>
    <row r="44" spans="1:12" x14ac:dyDescent="0.2">
      <c r="B44" s="358" t="s">
        <v>129</v>
      </c>
      <c r="C44" s="358"/>
      <c r="D44" s="358"/>
      <c r="E44" s="358"/>
      <c r="F44" s="358"/>
      <c r="G44" s="358"/>
      <c r="H44" s="358"/>
      <c r="I44" s="358"/>
    </row>
    <row r="45" spans="1:12" x14ac:dyDescent="0.2">
      <c r="B45" s="295" t="s">
        <v>191</v>
      </c>
      <c r="C45" s="295"/>
      <c r="D45" s="295"/>
      <c r="E45" s="295"/>
      <c r="F45" s="295"/>
      <c r="G45" s="295"/>
      <c r="H45" s="295"/>
      <c r="I45" s="295"/>
    </row>
  </sheetData>
  <mergeCells count="34">
    <mergeCell ref="K20:K21"/>
    <mergeCell ref="B44:I44"/>
    <mergeCell ref="B32:D32"/>
    <mergeCell ref="B33:K33"/>
    <mergeCell ref="B36:B37"/>
    <mergeCell ref="C36:C37"/>
    <mergeCell ref="D36:D37"/>
    <mergeCell ref="E36:E37"/>
    <mergeCell ref="F36:F37"/>
    <mergeCell ref="G36:G37"/>
    <mergeCell ref="H36:H37"/>
    <mergeCell ref="I36:I37"/>
    <mergeCell ref="B17:J17"/>
    <mergeCell ref="B20:B21"/>
    <mergeCell ref="C20:C21"/>
    <mergeCell ref="D20:D21"/>
    <mergeCell ref="E20:E21"/>
    <mergeCell ref="F20:F21"/>
    <mergeCell ref="G20:G21"/>
    <mergeCell ref="H20:H21"/>
    <mergeCell ref="I20:I21"/>
    <mergeCell ref="J20:J21"/>
    <mergeCell ref="B9:C9"/>
    <mergeCell ref="B15:C15"/>
    <mergeCell ref="B16:C16"/>
    <mergeCell ref="B6:B8"/>
    <mergeCell ref="B10:B14"/>
    <mergeCell ref="B45:I45"/>
    <mergeCell ref="B26:D26"/>
    <mergeCell ref="B31:D31"/>
    <mergeCell ref="C25:D25"/>
    <mergeCell ref="C30:D30"/>
    <mergeCell ref="B22:B25"/>
    <mergeCell ref="B27:B30"/>
  </mergeCells>
  <pageMargins left="0.7" right="0.7" top="0.75" bottom="0.75" header="0.3" footer="0.3"/>
  <pageSetup paperSize="183" scale="6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49"/>
  <sheetViews>
    <sheetView zoomScale="90" zoomScaleNormal="90" workbookViewId="0">
      <selection activeCell="B17" sqref="B17:J17"/>
    </sheetView>
  </sheetViews>
  <sheetFormatPr baseColWidth="10" defaultColWidth="11.42578125" defaultRowHeight="11.25" x14ac:dyDescent="0.2"/>
  <cols>
    <col min="1" max="1" width="11.42578125" style="223"/>
    <col min="2" max="2" width="39.5703125" style="223" customWidth="1"/>
    <col min="3" max="3" width="34.28515625" style="223" customWidth="1"/>
    <col min="4" max="4" width="39.85546875" style="223" customWidth="1"/>
    <col min="5" max="8" width="11.42578125" style="223"/>
    <col min="9" max="9" width="12.7109375" style="223" customWidth="1"/>
    <col min="10" max="16384" width="11.42578125" style="223"/>
  </cols>
  <sheetData>
    <row r="2" spans="1:13" ht="15" x14ac:dyDescent="0.2">
      <c r="B2" s="238" t="s">
        <v>243</v>
      </c>
    </row>
    <row r="3" spans="1:13" x14ac:dyDescent="0.2">
      <c r="B3" s="222"/>
    </row>
    <row r="4" spans="1:13" ht="12.75" x14ac:dyDescent="0.2">
      <c r="B4" s="225" t="s">
        <v>76</v>
      </c>
    </row>
    <row r="5" spans="1:13" ht="22.5" x14ac:dyDescent="0.2">
      <c r="A5" s="221"/>
      <c r="B5" s="218" t="s">
        <v>105</v>
      </c>
      <c r="C5" s="218" t="s">
        <v>77</v>
      </c>
      <c r="D5" s="93">
        <v>2016</v>
      </c>
      <c r="E5" s="93">
        <v>2017</v>
      </c>
      <c r="F5" s="93">
        <v>2018</v>
      </c>
      <c r="G5" s="93">
        <v>2019</v>
      </c>
      <c r="H5" s="93">
        <v>2020</v>
      </c>
      <c r="I5" s="146" t="s">
        <v>78</v>
      </c>
      <c r="J5" s="146" t="s">
        <v>83</v>
      </c>
    </row>
    <row r="6" spans="1:13" x14ac:dyDescent="0.2">
      <c r="B6" s="364" t="s">
        <v>181</v>
      </c>
      <c r="C6" s="82" t="s">
        <v>0</v>
      </c>
      <c r="D6" s="83">
        <v>100445</v>
      </c>
      <c r="E6" s="83">
        <v>82636</v>
      </c>
      <c r="F6" s="83">
        <v>120080</v>
      </c>
      <c r="G6" s="83">
        <v>152206</v>
      </c>
      <c r="H6" s="97">
        <v>149389</v>
      </c>
      <c r="I6" s="226">
        <v>0.98969160952664881</v>
      </c>
      <c r="J6" s="227">
        <v>-1.8507811781401484E-2</v>
      </c>
      <c r="L6" s="85"/>
      <c r="M6" s="85"/>
    </row>
    <row r="7" spans="1:13" x14ac:dyDescent="0.2">
      <c r="B7" s="365"/>
      <c r="C7" s="82" t="s">
        <v>21</v>
      </c>
      <c r="D7" s="83">
        <v>596</v>
      </c>
      <c r="E7" s="83">
        <v>715</v>
      </c>
      <c r="F7" s="83">
        <v>722</v>
      </c>
      <c r="G7" s="83">
        <v>830</v>
      </c>
      <c r="H7" s="97">
        <v>1261</v>
      </c>
      <c r="I7" s="226">
        <v>8.3540362383649671E-3</v>
      </c>
      <c r="J7" s="227">
        <v>0.51927710843373487</v>
      </c>
      <c r="L7" s="85"/>
      <c r="M7" s="85"/>
    </row>
    <row r="8" spans="1:13" x14ac:dyDescent="0.2">
      <c r="B8" s="366"/>
      <c r="C8" s="82" t="s">
        <v>1</v>
      </c>
      <c r="D8" s="83">
        <v>115</v>
      </c>
      <c r="E8" s="83">
        <v>201</v>
      </c>
      <c r="F8" s="83">
        <v>224</v>
      </c>
      <c r="G8" s="83">
        <v>277</v>
      </c>
      <c r="H8" s="97">
        <v>295</v>
      </c>
      <c r="I8" s="226">
        <v>1.9543542349862533E-3</v>
      </c>
      <c r="J8" s="227">
        <v>6.498194945848379E-2</v>
      </c>
      <c r="L8" s="85"/>
      <c r="M8" s="85"/>
    </row>
    <row r="9" spans="1:13" x14ac:dyDescent="0.2">
      <c r="B9" s="353" t="s">
        <v>106</v>
      </c>
      <c r="C9" s="355"/>
      <c r="D9" s="95">
        <v>101156</v>
      </c>
      <c r="E9" s="95">
        <v>83552</v>
      </c>
      <c r="F9" s="95">
        <v>121026</v>
      </c>
      <c r="G9" s="95">
        <v>153313</v>
      </c>
      <c r="H9" s="95">
        <v>150945</v>
      </c>
      <c r="I9" s="228">
        <v>1</v>
      </c>
      <c r="J9" s="229">
        <v>-1.5445526471988713E-2</v>
      </c>
      <c r="L9" s="85"/>
      <c r="M9" s="85"/>
    </row>
    <row r="10" spans="1:13" x14ac:dyDescent="0.2">
      <c r="B10" s="364" t="s">
        <v>180</v>
      </c>
      <c r="C10" s="82" t="s">
        <v>29</v>
      </c>
      <c r="D10" s="83">
        <v>239370</v>
      </c>
      <c r="E10" s="83">
        <v>237395</v>
      </c>
      <c r="F10" s="83">
        <v>305084</v>
      </c>
      <c r="G10" s="83">
        <v>305907</v>
      </c>
      <c r="H10" s="97">
        <v>317700</v>
      </c>
      <c r="I10" s="226">
        <v>0.98032862763249251</v>
      </c>
      <c r="J10" s="227">
        <v>3.8550932146044437E-2</v>
      </c>
      <c r="L10" s="85"/>
      <c r="M10" s="85"/>
    </row>
    <row r="11" spans="1:13" x14ac:dyDescent="0.2">
      <c r="B11" s="365"/>
      <c r="C11" s="82" t="s">
        <v>79</v>
      </c>
      <c r="D11" s="83">
        <v>5568</v>
      </c>
      <c r="E11" s="83">
        <v>5648</v>
      </c>
      <c r="F11" s="83">
        <v>6826</v>
      </c>
      <c r="G11" s="83">
        <v>7270</v>
      </c>
      <c r="H11" s="97">
        <v>5474</v>
      </c>
      <c r="I11" s="226">
        <v>1.6891151739566457E-2</v>
      </c>
      <c r="J11" s="227">
        <v>-0.24704264099037143</v>
      </c>
      <c r="L11" s="85"/>
      <c r="M11" s="85"/>
    </row>
    <row r="12" spans="1:13" x14ac:dyDescent="0.2">
      <c r="B12" s="365"/>
      <c r="C12" s="82" t="s">
        <v>30</v>
      </c>
      <c r="D12" s="83">
        <v>236</v>
      </c>
      <c r="E12" s="83">
        <v>370</v>
      </c>
      <c r="F12" s="83">
        <v>405</v>
      </c>
      <c r="G12" s="83">
        <v>425</v>
      </c>
      <c r="H12" s="97">
        <v>423</v>
      </c>
      <c r="I12" s="226">
        <v>1.3052534135616755E-3</v>
      </c>
      <c r="J12" s="227">
        <v>-4.7058823529412264E-3</v>
      </c>
      <c r="L12" s="85"/>
      <c r="M12" s="85"/>
    </row>
    <row r="13" spans="1:13" x14ac:dyDescent="0.2">
      <c r="B13" s="365"/>
      <c r="C13" s="82" t="s">
        <v>80</v>
      </c>
      <c r="D13" s="83">
        <v>216</v>
      </c>
      <c r="E13" s="83">
        <v>278</v>
      </c>
      <c r="F13" s="83">
        <v>355</v>
      </c>
      <c r="G13" s="83">
        <v>424</v>
      </c>
      <c r="H13" s="97">
        <v>285</v>
      </c>
      <c r="I13" s="226">
        <v>8.7942605878268921E-4</v>
      </c>
      <c r="J13" s="227">
        <v>-0.32783018867924529</v>
      </c>
      <c r="L13" s="85"/>
      <c r="M13" s="85"/>
    </row>
    <row r="14" spans="1:13" x14ac:dyDescent="0.2">
      <c r="B14" s="366"/>
      <c r="C14" s="82" t="s">
        <v>109</v>
      </c>
      <c r="D14" s="83">
        <v>17</v>
      </c>
      <c r="E14" s="83">
        <v>23</v>
      </c>
      <c r="F14" s="83">
        <v>155</v>
      </c>
      <c r="G14" s="83">
        <v>286</v>
      </c>
      <c r="H14" s="97">
        <v>193</v>
      </c>
      <c r="I14" s="226">
        <v>5.9554115559669828E-4</v>
      </c>
      <c r="J14" s="227">
        <v>-0.32517482517482521</v>
      </c>
      <c r="L14" s="85"/>
      <c r="M14" s="85"/>
    </row>
    <row r="15" spans="1:13" x14ac:dyDescent="0.2">
      <c r="B15" s="353" t="s">
        <v>107</v>
      </c>
      <c r="C15" s="355"/>
      <c r="D15" s="95">
        <v>245407</v>
      </c>
      <c r="E15" s="95">
        <v>243714</v>
      </c>
      <c r="F15" s="95">
        <v>312825</v>
      </c>
      <c r="G15" s="95">
        <v>314312</v>
      </c>
      <c r="H15" s="95">
        <v>324075</v>
      </c>
      <c r="I15" s="228">
        <v>1</v>
      </c>
      <c r="J15" s="229">
        <v>3.1061493038764043E-2</v>
      </c>
      <c r="L15" s="85"/>
      <c r="M15" s="85"/>
    </row>
    <row r="16" spans="1:13" x14ac:dyDescent="0.2">
      <c r="B16" s="351" t="s">
        <v>272</v>
      </c>
      <c r="C16" s="352"/>
      <c r="D16" s="96">
        <v>346563</v>
      </c>
      <c r="E16" s="96">
        <v>327266</v>
      </c>
      <c r="F16" s="96">
        <v>433851</v>
      </c>
      <c r="G16" s="96">
        <v>467625</v>
      </c>
      <c r="H16" s="96">
        <v>475020</v>
      </c>
      <c r="I16" s="230"/>
      <c r="J16" s="231">
        <v>1.5813953488372112E-2</v>
      </c>
      <c r="L16" s="85"/>
      <c r="M16" s="85"/>
    </row>
    <row r="17" spans="1:14" ht="15" customHeight="1" x14ac:dyDescent="0.2">
      <c r="B17" s="358" t="s">
        <v>108</v>
      </c>
      <c r="C17" s="358"/>
      <c r="D17" s="358"/>
      <c r="E17" s="358"/>
      <c r="F17" s="358"/>
      <c r="G17" s="358"/>
      <c r="H17" s="358"/>
      <c r="I17" s="358"/>
      <c r="J17" s="358"/>
    </row>
    <row r="18" spans="1:14" ht="15" customHeight="1" x14ac:dyDescent="0.2">
      <c r="B18" s="224"/>
      <c r="C18" s="224"/>
      <c r="D18" s="224"/>
      <c r="E18" s="224"/>
      <c r="F18" s="224"/>
      <c r="G18" s="224"/>
      <c r="H18" s="224"/>
      <c r="I18" s="224"/>
      <c r="J18" s="224"/>
    </row>
    <row r="19" spans="1:14" ht="12.75" x14ac:dyDescent="0.2">
      <c r="B19" s="225" t="s">
        <v>139</v>
      </c>
    </row>
    <row r="20" spans="1:14" ht="15" customHeight="1" x14ac:dyDescent="0.2">
      <c r="A20" s="221"/>
      <c r="B20" s="360" t="s">
        <v>81</v>
      </c>
      <c r="C20" s="360" t="s">
        <v>157</v>
      </c>
      <c r="D20" s="360" t="s">
        <v>82</v>
      </c>
      <c r="E20" s="360">
        <v>2016</v>
      </c>
      <c r="F20" s="346">
        <v>2017</v>
      </c>
      <c r="G20" s="346">
        <v>2018</v>
      </c>
      <c r="H20" s="346">
        <v>2019</v>
      </c>
      <c r="I20" s="346">
        <v>2020</v>
      </c>
      <c r="J20" s="369" t="s">
        <v>78</v>
      </c>
      <c r="K20" s="346" t="s">
        <v>83</v>
      </c>
    </row>
    <row r="21" spans="1:14" x14ac:dyDescent="0.2">
      <c r="B21" s="360"/>
      <c r="C21" s="360"/>
      <c r="D21" s="360"/>
      <c r="E21" s="360"/>
      <c r="F21" s="346"/>
      <c r="G21" s="346"/>
      <c r="H21" s="346"/>
      <c r="I21" s="346"/>
      <c r="J21" s="369"/>
      <c r="K21" s="346"/>
    </row>
    <row r="22" spans="1:14" x14ac:dyDescent="0.2">
      <c r="B22" s="364" t="s">
        <v>117</v>
      </c>
      <c r="C22" s="88" t="s">
        <v>85</v>
      </c>
      <c r="D22" s="82" t="s">
        <v>86</v>
      </c>
      <c r="E22" s="176">
        <v>982.45277721000014</v>
      </c>
      <c r="F22" s="176">
        <v>1139.6901205300001</v>
      </c>
      <c r="G22" s="176">
        <v>1343.8518696799999</v>
      </c>
      <c r="H22" s="176">
        <v>1141.5491125599997</v>
      </c>
      <c r="I22" s="211">
        <v>1580.9852487400003</v>
      </c>
      <c r="J22" s="177">
        <v>0.13875130990074511</v>
      </c>
      <c r="K22" s="105">
        <v>0.38494720143449279</v>
      </c>
      <c r="M22" s="85"/>
      <c r="N22" s="85"/>
    </row>
    <row r="23" spans="1:14" ht="12.75" x14ac:dyDescent="0.2">
      <c r="B23" s="365"/>
      <c r="C23" s="88" t="s">
        <v>274</v>
      </c>
      <c r="D23" s="82" t="s">
        <v>193</v>
      </c>
      <c r="E23" s="176">
        <v>570.34320649000006</v>
      </c>
      <c r="F23" s="176">
        <v>917.34235229000012</v>
      </c>
      <c r="G23" s="176">
        <v>1011.3615140200001</v>
      </c>
      <c r="H23" s="176">
        <v>662.95894873999998</v>
      </c>
      <c r="I23" s="211">
        <v>708.17105133000007</v>
      </c>
      <c r="J23" s="177">
        <v>6.2150903105601674E-2</v>
      </c>
      <c r="K23" s="105">
        <v>6.8197439186738373E-2</v>
      </c>
      <c r="M23" s="85"/>
      <c r="N23" s="85"/>
    </row>
    <row r="24" spans="1:14" x14ac:dyDescent="0.2">
      <c r="B24" s="365"/>
      <c r="C24" s="88" t="s">
        <v>240</v>
      </c>
      <c r="D24" s="82" t="s">
        <v>275</v>
      </c>
      <c r="E24" s="176">
        <v>85.289105710000015</v>
      </c>
      <c r="F24" s="176">
        <v>9.7238744300000004</v>
      </c>
      <c r="G24" s="176">
        <v>356.47111535999989</v>
      </c>
      <c r="H24" s="176">
        <v>675.30561564000004</v>
      </c>
      <c r="I24" s="211">
        <v>505.14673343999993</v>
      </c>
      <c r="J24" s="177">
        <v>4.4332969591425374E-2</v>
      </c>
      <c r="K24" s="105">
        <v>-0.25197314854066077</v>
      </c>
      <c r="M24" s="85"/>
      <c r="N24" s="85"/>
    </row>
    <row r="25" spans="1:14" x14ac:dyDescent="0.2">
      <c r="B25" s="366"/>
      <c r="C25" s="367" t="s">
        <v>88</v>
      </c>
      <c r="D25" s="368"/>
      <c r="E25" s="176">
        <v>7263.6789443900061</v>
      </c>
      <c r="F25" s="176">
        <v>5056.2573567199952</v>
      </c>
      <c r="G25" s="176">
        <v>7327.5982991199999</v>
      </c>
      <c r="H25" s="176">
        <v>9318.8801805099774</v>
      </c>
      <c r="I25" s="211">
        <v>8600.0776744699688</v>
      </c>
      <c r="J25" s="177">
        <v>0.75476481740222778</v>
      </c>
      <c r="K25" s="105">
        <v>-7.7134000235709821E-2</v>
      </c>
      <c r="M25" s="85"/>
      <c r="N25" s="85"/>
    </row>
    <row r="26" spans="1:14" x14ac:dyDescent="0.2">
      <c r="B26" s="353" t="s">
        <v>112</v>
      </c>
      <c r="C26" s="354"/>
      <c r="D26" s="355"/>
      <c r="E26" s="178">
        <v>8901.7640338000056</v>
      </c>
      <c r="F26" s="178">
        <v>7123.0137039699948</v>
      </c>
      <c r="G26" s="178">
        <v>10039.28279818</v>
      </c>
      <c r="H26" s="178">
        <v>11798.693857449976</v>
      </c>
      <c r="I26" s="178">
        <v>11394.38070797997</v>
      </c>
      <c r="J26" s="179">
        <v>1</v>
      </c>
      <c r="K26" s="110">
        <v>-3.4267619310650477E-2</v>
      </c>
      <c r="M26" s="85"/>
      <c r="N26" s="85"/>
    </row>
    <row r="27" spans="1:14" ht="22.5" x14ac:dyDescent="0.2">
      <c r="B27" s="364" t="s">
        <v>118</v>
      </c>
      <c r="C27" s="88" t="s">
        <v>276</v>
      </c>
      <c r="D27" s="82" t="s">
        <v>244</v>
      </c>
      <c r="E27" s="176">
        <v>1352.98286171</v>
      </c>
      <c r="F27" s="176">
        <v>1748.0145163699992</v>
      </c>
      <c r="G27" s="176">
        <v>2033.1233448399996</v>
      </c>
      <c r="H27" s="176">
        <v>1476.6230861800009</v>
      </c>
      <c r="I27" s="211">
        <v>578.22021106999978</v>
      </c>
      <c r="J27" s="177">
        <v>2.9185039484778148E-2</v>
      </c>
      <c r="K27" s="105">
        <v>-0.60841719428493723</v>
      </c>
      <c r="M27" s="85"/>
      <c r="N27" s="85"/>
    </row>
    <row r="28" spans="1:14" ht="22.5" x14ac:dyDescent="0.2">
      <c r="B28" s="365"/>
      <c r="C28" s="88" t="s">
        <v>278</v>
      </c>
      <c r="D28" s="82" t="s">
        <v>277</v>
      </c>
      <c r="E28" s="176">
        <v>658.71204386000011</v>
      </c>
      <c r="F28" s="176">
        <v>1000.40489873</v>
      </c>
      <c r="G28" s="176">
        <v>1203.8812179499998</v>
      </c>
      <c r="H28" s="176">
        <v>970.36746952999988</v>
      </c>
      <c r="I28" s="211">
        <v>573.48543660000018</v>
      </c>
      <c r="J28" s="177">
        <v>2.8946056866715131E-2</v>
      </c>
      <c r="K28" s="105">
        <v>-0.40900179096299527</v>
      </c>
      <c r="M28" s="85"/>
      <c r="N28" s="85"/>
    </row>
    <row r="29" spans="1:14" x14ac:dyDescent="0.2">
      <c r="B29" s="365"/>
      <c r="C29" s="88" t="s">
        <v>245</v>
      </c>
      <c r="D29" s="82" t="s">
        <v>246</v>
      </c>
      <c r="E29" s="176">
        <v>261.13747904999997</v>
      </c>
      <c r="F29" s="176">
        <v>260.46618947000002</v>
      </c>
      <c r="G29" s="176">
        <v>355.48352146999997</v>
      </c>
      <c r="H29" s="176">
        <v>429.28570212</v>
      </c>
      <c r="I29" s="211">
        <v>484.03125362000003</v>
      </c>
      <c r="J29" s="177">
        <v>2.4430953775595721E-2</v>
      </c>
      <c r="K29" s="105">
        <v>0.12752707865564261</v>
      </c>
      <c r="M29" s="85"/>
      <c r="N29" s="85"/>
    </row>
    <row r="30" spans="1:14" x14ac:dyDescent="0.2">
      <c r="B30" s="366"/>
      <c r="C30" s="367" t="s">
        <v>88</v>
      </c>
      <c r="D30" s="368"/>
      <c r="E30" s="176">
        <v>15008.124883820012</v>
      </c>
      <c r="F30" s="176">
        <v>15309.46944536997</v>
      </c>
      <c r="G30" s="176">
        <v>19836.998789170066</v>
      </c>
      <c r="H30" s="176">
        <v>19444.637572439871</v>
      </c>
      <c r="I30" s="211">
        <v>18176.475837760034</v>
      </c>
      <c r="J30" s="177">
        <v>0.91743794987291105</v>
      </c>
      <c r="K30" s="105">
        <v>-6.5219098579511914E-2</v>
      </c>
      <c r="M30" s="85"/>
      <c r="N30" s="85"/>
    </row>
    <row r="31" spans="1:14" x14ac:dyDescent="0.2">
      <c r="B31" s="353" t="s">
        <v>113</v>
      </c>
      <c r="C31" s="354"/>
      <c r="D31" s="355"/>
      <c r="E31" s="178">
        <v>17280.957268440012</v>
      </c>
      <c r="F31" s="178">
        <v>18318.355049939972</v>
      </c>
      <c r="G31" s="178">
        <v>23429.486873430065</v>
      </c>
      <c r="H31" s="178">
        <v>22320.91383026987</v>
      </c>
      <c r="I31" s="178">
        <v>19812.212739050032</v>
      </c>
      <c r="J31" s="179">
        <v>1</v>
      </c>
      <c r="K31" s="110">
        <v>-0.11239240070080536</v>
      </c>
      <c r="M31" s="85"/>
      <c r="N31" s="85"/>
    </row>
    <row r="32" spans="1:14" x14ac:dyDescent="0.2">
      <c r="B32" s="359" t="s">
        <v>273</v>
      </c>
      <c r="C32" s="359"/>
      <c r="D32" s="359"/>
      <c r="E32" s="180">
        <v>26182.721302240017</v>
      </c>
      <c r="F32" s="180">
        <v>25441.368753909963</v>
      </c>
      <c r="G32" s="180">
        <v>33468.769671610062</v>
      </c>
      <c r="H32" s="180">
        <v>34119.60768771985</v>
      </c>
      <c r="I32" s="180">
        <v>31206.593447030005</v>
      </c>
      <c r="J32" s="181"/>
      <c r="K32" s="108">
        <v>-8.537654557318608E-2</v>
      </c>
      <c r="M32" s="85"/>
      <c r="N32" s="85"/>
    </row>
    <row r="33" spans="1:12" ht="11.25" customHeight="1" x14ac:dyDescent="0.2">
      <c r="B33" s="358" t="s">
        <v>119</v>
      </c>
      <c r="C33" s="358"/>
      <c r="D33" s="358"/>
      <c r="E33" s="358"/>
      <c r="F33" s="358"/>
      <c r="G33" s="358"/>
      <c r="H33" s="358"/>
      <c r="I33" s="358"/>
      <c r="J33" s="358"/>
      <c r="K33" s="358"/>
    </row>
    <row r="34" spans="1:12" x14ac:dyDescent="0.2">
      <c r="B34" s="371" t="s">
        <v>212</v>
      </c>
      <c r="C34" s="371"/>
      <c r="D34" s="371"/>
      <c r="E34" s="371"/>
      <c r="F34" s="371"/>
      <c r="G34" s="371"/>
      <c r="H34" s="371"/>
      <c r="I34" s="371"/>
      <c r="J34" s="371"/>
      <c r="K34" s="371"/>
    </row>
    <row r="35" spans="1:12" x14ac:dyDescent="0.2">
      <c r="B35" s="371" t="s">
        <v>279</v>
      </c>
      <c r="C35" s="371"/>
      <c r="D35" s="371"/>
      <c r="E35" s="371"/>
      <c r="F35" s="371"/>
      <c r="G35" s="371"/>
      <c r="H35" s="371"/>
      <c r="I35" s="371"/>
      <c r="J35" s="371"/>
      <c r="K35" s="371"/>
    </row>
    <row r="36" spans="1:12" x14ac:dyDescent="0.2">
      <c r="B36" s="371" t="s">
        <v>280</v>
      </c>
      <c r="C36" s="371"/>
      <c r="D36" s="371"/>
      <c r="E36" s="371"/>
      <c r="F36" s="371"/>
      <c r="G36" s="371"/>
      <c r="H36" s="371"/>
      <c r="I36" s="371"/>
      <c r="J36" s="371"/>
      <c r="K36" s="371"/>
    </row>
    <row r="37" spans="1:12" x14ac:dyDescent="0.2">
      <c r="B37" s="371" t="s">
        <v>281</v>
      </c>
      <c r="C37" s="371"/>
      <c r="D37" s="371"/>
      <c r="E37" s="371"/>
      <c r="F37" s="371"/>
      <c r="G37" s="371"/>
      <c r="H37" s="371"/>
      <c r="I37" s="371"/>
      <c r="J37" s="371"/>
      <c r="K37" s="371"/>
    </row>
    <row r="38" spans="1:12" x14ac:dyDescent="0.2">
      <c r="B38" s="160"/>
      <c r="C38" s="160"/>
      <c r="D38" s="160"/>
      <c r="E38" s="160"/>
      <c r="F38" s="160"/>
      <c r="G38" s="160"/>
      <c r="H38" s="160"/>
      <c r="I38" s="160"/>
      <c r="J38" s="160"/>
      <c r="K38" s="160"/>
    </row>
    <row r="39" spans="1:12" ht="12.75" x14ac:dyDescent="0.2">
      <c r="B39" s="225" t="s">
        <v>140</v>
      </c>
    </row>
    <row r="40" spans="1:12" ht="14.45" customHeight="1" x14ac:dyDescent="0.2">
      <c r="A40" s="221"/>
      <c r="B40" s="360" t="s">
        <v>126</v>
      </c>
      <c r="C40" s="375">
        <v>2016</v>
      </c>
      <c r="D40" s="372">
        <v>2017</v>
      </c>
      <c r="E40" s="372">
        <v>2018</v>
      </c>
      <c r="F40" s="372">
        <v>2019</v>
      </c>
      <c r="G40" s="372">
        <v>2020</v>
      </c>
      <c r="H40" s="369" t="s">
        <v>78</v>
      </c>
      <c r="I40" s="346" t="s">
        <v>83</v>
      </c>
    </row>
    <row r="41" spans="1:12" x14ac:dyDescent="0.2">
      <c r="B41" s="360"/>
      <c r="C41" s="376"/>
      <c r="D41" s="373"/>
      <c r="E41" s="373"/>
      <c r="F41" s="373"/>
      <c r="G41" s="373"/>
      <c r="H41" s="369"/>
      <c r="I41" s="346"/>
    </row>
    <row r="42" spans="1:12" x14ac:dyDescent="0.2">
      <c r="B42" s="89" t="s">
        <v>92</v>
      </c>
      <c r="C42" s="182">
        <v>112.0239595299991</v>
      </c>
      <c r="D42" s="182">
        <v>107.3593336000001</v>
      </c>
      <c r="E42" s="182">
        <v>144.87706811000101</v>
      </c>
      <c r="F42" s="182">
        <v>140.87211875999884</v>
      </c>
      <c r="G42" s="195">
        <v>131.38994489000032</v>
      </c>
      <c r="H42" s="183">
        <v>3.3240154091963736E-2</v>
      </c>
      <c r="I42" s="113">
        <v>-6.7310507951918619E-2</v>
      </c>
      <c r="K42" s="85"/>
      <c r="L42" s="85"/>
    </row>
    <row r="43" spans="1:12" x14ac:dyDescent="0.2">
      <c r="B43" s="89" t="s">
        <v>127</v>
      </c>
      <c r="C43" s="182">
        <v>3231.7417513500382</v>
      </c>
      <c r="D43" s="182">
        <v>3466.9438468899516</v>
      </c>
      <c r="E43" s="182">
        <v>4463.2907424799978</v>
      </c>
      <c r="F43" s="182">
        <v>4229.6862300599978</v>
      </c>
      <c r="G43" s="195">
        <v>3753.1807660800187</v>
      </c>
      <c r="H43" s="183">
        <v>0.94951182987358973</v>
      </c>
      <c r="I43" s="113">
        <v>-0.11265740247905343</v>
      </c>
      <c r="K43" s="85"/>
      <c r="L43" s="85"/>
    </row>
    <row r="44" spans="1:12" ht="11.25" customHeight="1" x14ac:dyDescent="0.2">
      <c r="B44" s="89" t="s">
        <v>128</v>
      </c>
      <c r="C44" s="182">
        <v>3.9579400000000001E-3</v>
      </c>
      <c r="D44" s="182">
        <v>7.3933000000000007E-4</v>
      </c>
      <c r="E44" s="182">
        <v>1.0352710000000001E-2</v>
      </c>
      <c r="F44" s="182">
        <v>1.1287139999999999E-2</v>
      </c>
      <c r="G44" s="195">
        <v>2.8347699999999999E-3</v>
      </c>
      <c r="H44" s="183">
        <v>7.1716440473556694E-7</v>
      </c>
      <c r="I44" s="113">
        <v>-0.74884957571182786</v>
      </c>
      <c r="K44" s="85"/>
      <c r="L44" s="85"/>
    </row>
    <row r="45" spans="1:12" x14ac:dyDescent="0.2">
      <c r="B45" s="89" t="s">
        <v>93</v>
      </c>
      <c r="C45" s="182">
        <v>2.1071123899999997</v>
      </c>
      <c r="D45" s="182">
        <v>13.527229980000001</v>
      </c>
      <c r="E45" s="182">
        <v>29.94642344</v>
      </c>
      <c r="F45" s="182">
        <v>8.0417940300000019</v>
      </c>
      <c r="G45" s="195">
        <v>11.015128109999999</v>
      </c>
      <c r="H45" s="183">
        <v>2.7867014939815787E-3</v>
      </c>
      <c r="I45" s="113">
        <v>0.36973516965343078</v>
      </c>
      <c r="K45" s="85"/>
      <c r="L45" s="85"/>
    </row>
    <row r="46" spans="1:12" x14ac:dyDescent="0.2">
      <c r="B46" s="89" t="s">
        <v>94</v>
      </c>
      <c r="C46" s="182">
        <v>36.276806170000008</v>
      </c>
      <c r="D46" s="182">
        <v>40.41100978999998</v>
      </c>
      <c r="E46" s="182">
        <v>50.29491746999998</v>
      </c>
      <c r="F46" s="182">
        <v>68.707534860000052</v>
      </c>
      <c r="G46" s="195">
        <v>57.15909400000006</v>
      </c>
      <c r="H46" s="183">
        <v>1.4460597376060267E-2</v>
      </c>
      <c r="I46" s="113">
        <v>-0.16808114107908756</v>
      </c>
      <c r="K46" s="85"/>
      <c r="L46" s="85"/>
    </row>
    <row r="47" spans="1:12" x14ac:dyDescent="0.2">
      <c r="B47" s="185" t="s">
        <v>282</v>
      </c>
      <c r="C47" s="196">
        <v>3382.1535873800372</v>
      </c>
      <c r="D47" s="196">
        <v>3628.2421595899514</v>
      </c>
      <c r="E47" s="196">
        <v>4688.4195042099991</v>
      </c>
      <c r="F47" s="196">
        <v>4447.3189648499965</v>
      </c>
      <c r="G47" s="196">
        <v>3952.747767850019</v>
      </c>
      <c r="H47" s="197">
        <v>1</v>
      </c>
      <c r="I47" s="116">
        <v>-0.11120659455930404</v>
      </c>
      <c r="K47" s="85"/>
      <c r="L47" s="85"/>
    </row>
    <row r="48" spans="1:12" ht="15" customHeight="1" x14ac:dyDescent="0.2">
      <c r="B48" s="358" t="s">
        <v>129</v>
      </c>
      <c r="C48" s="358"/>
      <c r="D48" s="358"/>
      <c r="E48" s="358"/>
      <c r="F48" s="358"/>
      <c r="G48" s="358"/>
      <c r="H48" s="358"/>
      <c r="I48" s="358"/>
    </row>
    <row r="49" spans="2:9" x14ac:dyDescent="0.2">
      <c r="B49" s="295" t="s">
        <v>191</v>
      </c>
      <c r="C49" s="295"/>
      <c r="D49" s="295"/>
      <c r="E49" s="295"/>
      <c r="F49" s="295"/>
      <c r="G49" s="295"/>
      <c r="H49" s="295"/>
      <c r="I49" s="295"/>
    </row>
  </sheetData>
  <mergeCells count="38">
    <mergeCell ref="B37:K37"/>
    <mergeCell ref="B35:K35"/>
    <mergeCell ref="B36:K36"/>
    <mergeCell ref="B49:I49"/>
    <mergeCell ref="H40:H41"/>
    <mergeCell ref="I40:I41"/>
    <mergeCell ref="B48:I48"/>
    <mergeCell ref="B40:B41"/>
    <mergeCell ref="C40:C41"/>
    <mergeCell ref="D40:D41"/>
    <mergeCell ref="E40:E41"/>
    <mergeCell ref="F40:F41"/>
    <mergeCell ref="G40:G41"/>
    <mergeCell ref="K20:K21"/>
    <mergeCell ref="B32:D32"/>
    <mergeCell ref="B33:K33"/>
    <mergeCell ref="B34:K34"/>
    <mergeCell ref="B26:D26"/>
    <mergeCell ref="B31:D31"/>
    <mergeCell ref="B22:B25"/>
    <mergeCell ref="B27:B30"/>
    <mergeCell ref="C25:D25"/>
    <mergeCell ref="C30:D30"/>
    <mergeCell ref="B17:J17"/>
    <mergeCell ref="B20:B21"/>
    <mergeCell ref="C20:C21"/>
    <mergeCell ref="D20:D21"/>
    <mergeCell ref="E20:E21"/>
    <mergeCell ref="F20:F21"/>
    <mergeCell ref="G20:G21"/>
    <mergeCell ref="H20:H21"/>
    <mergeCell ref="I20:I21"/>
    <mergeCell ref="J20:J21"/>
    <mergeCell ref="B9:C9"/>
    <mergeCell ref="B15:C15"/>
    <mergeCell ref="B16:C16"/>
    <mergeCell ref="B6:B8"/>
    <mergeCell ref="B10:B14"/>
  </mergeCells>
  <pageMargins left="0.7" right="0.7" top="0.75" bottom="0.75" header="0.3" footer="0.3"/>
  <pageSetup paperSize="183" scale="6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50"/>
  <sheetViews>
    <sheetView zoomScale="90" zoomScaleNormal="90" workbookViewId="0">
      <selection activeCell="F20" sqref="F20"/>
    </sheetView>
  </sheetViews>
  <sheetFormatPr baseColWidth="10" defaultColWidth="11.42578125" defaultRowHeight="11.25" x14ac:dyDescent="0.2"/>
  <cols>
    <col min="1" max="1" width="12.85546875" style="223" customWidth="1"/>
    <col min="2" max="2" width="42" style="223" customWidth="1"/>
    <col min="3" max="3" width="42.28515625" style="223" customWidth="1"/>
    <col min="4" max="4" width="38.85546875" style="223" customWidth="1"/>
    <col min="5" max="8" width="11.42578125" style="223"/>
    <col min="9" max="9" width="14" style="223" customWidth="1"/>
    <col min="10" max="16384" width="11.42578125" style="223"/>
  </cols>
  <sheetData>
    <row r="2" spans="1:13" ht="15" x14ac:dyDescent="0.2">
      <c r="B2" s="220" t="s">
        <v>247</v>
      </c>
    </row>
    <row r="3" spans="1:13" x14ac:dyDescent="0.2">
      <c r="B3" s="222"/>
    </row>
    <row r="4" spans="1:13" ht="12.75" x14ac:dyDescent="0.2">
      <c r="B4" s="225" t="s">
        <v>76</v>
      </c>
    </row>
    <row r="5" spans="1:13" ht="22.5" x14ac:dyDescent="0.2">
      <c r="A5" s="221"/>
      <c r="B5" s="218" t="s">
        <v>105</v>
      </c>
      <c r="C5" s="218" t="s">
        <v>77</v>
      </c>
      <c r="D5" s="93">
        <v>2016</v>
      </c>
      <c r="E5" s="93">
        <v>2017</v>
      </c>
      <c r="F5" s="93">
        <v>2018</v>
      </c>
      <c r="G5" s="93">
        <v>2019</v>
      </c>
      <c r="H5" s="93">
        <v>2020</v>
      </c>
      <c r="I5" s="146" t="s">
        <v>78</v>
      </c>
      <c r="J5" s="146" t="s">
        <v>83</v>
      </c>
    </row>
    <row r="6" spans="1:13" x14ac:dyDescent="0.2">
      <c r="B6" s="364" t="s">
        <v>181</v>
      </c>
      <c r="C6" s="82" t="s">
        <v>0</v>
      </c>
      <c r="D6" s="83">
        <v>124425</v>
      </c>
      <c r="E6" s="83">
        <v>127132</v>
      </c>
      <c r="F6" s="83">
        <v>142552</v>
      </c>
      <c r="G6" s="83">
        <v>149070</v>
      </c>
      <c r="H6" s="97">
        <v>138518</v>
      </c>
      <c r="I6" s="226">
        <v>0.91694303776520036</v>
      </c>
      <c r="J6" s="227">
        <v>-7.0785536996042175E-2</v>
      </c>
      <c r="L6" s="85"/>
      <c r="M6" s="85"/>
    </row>
    <row r="7" spans="1:13" x14ac:dyDescent="0.2">
      <c r="B7" s="365"/>
      <c r="C7" s="82" t="s">
        <v>21</v>
      </c>
      <c r="D7" s="83">
        <v>12982</v>
      </c>
      <c r="E7" s="83">
        <v>11140</v>
      </c>
      <c r="F7" s="83">
        <v>15509</v>
      </c>
      <c r="G7" s="83">
        <v>17562</v>
      </c>
      <c r="H7" s="97">
        <v>10720</v>
      </c>
      <c r="I7" s="226">
        <v>7.0962830569622354E-2</v>
      </c>
      <c r="J7" s="227">
        <v>-0.3895911627377292</v>
      </c>
      <c r="L7" s="85"/>
      <c r="M7" s="85"/>
    </row>
    <row r="8" spans="1:13" x14ac:dyDescent="0.2">
      <c r="B8" s="366"/>
      <c r="C8" s="82" t="s">
        <v>1</v>
      </c>
      <c r="D8" s="83">
        <v>2429</v>
      </c>
      <c r="E8" s="83">
        <v>2473</v>
      </c>
      <c r="F8" s="83">
        <v>2411</v>
      </c>
      <c r="G8" s="83">
        <v>2441</v>
      </c>
      <c r="H8" s="97">
        <v>1827</v>
      </c>
      <c r="I8" s="226">
        <v>1.2094131665177242E-2</v>
      </c>
      <c r="J8" s="227">
        <v>-0.25153625563293736</v>
      </c>
      <c r="L8" s="85"/>
      <c r="M8" s="85"/>
    </row>
    <row r="9" spans="1:13" x14ac:dyDescent="0.2">
      <c r="B9" s="353" t="s">
        <v>106</v>
      </c>
      <c r="C9" s="355"/>
      <c r="D9" s="95">
        <v>139836</v>
      </c>
      <c r="E9" s="95">
        <v>140745</v>
      </c>
      <c r="F9" s="95">
        <v>160472</v>
      </c>
      <c r="G9" s="95">
        <v>169073</v>
      </c>
      <c r="H9" s="95">
        <v>151065</v>
      </c>
      <c r="I9" s="228">
        <v>1</v>
      </c>
      <c r="J9" s="229">
        <v>-0.10651020565081359</v>
      </c>
      <c r="L9" s="85"/>
      <c r="M9" s="85"/>
    </row>
    <row r="10" spans="1:13" x14ac:dyDescent="0.2">
      <c r="B10" s="364" t="s">
        <v>180</v>
      </c>
      <c r="C10" s="82" t="s">
        <v>29</v>
      </c>
      <c r="D10" s="83">
        <v>1102310</v>
      </c>
      <c r="E10" s="83">
        <v>1218177</v>
      </c>
      <c r="F10" s="83">
        <v>1384548</v>
      </c>
      <c r="G10" s="83">
        <v>1508466</v>
      </c>
      <c r="H10" s="97">
        <v>1983722</v>
      </c>
      <c r="I10" s="226">
        <v>0.99860658749855269</v>
      </c>
      <c r="J10" s="227">
        <v>0.31505913954971465</v>
      </c>
      <c r="L10" s="85"/>
      <c r="M10" s="85"/>
    </row>
    <row r="11" spans="1:13" x14ac:dyDescent="0.2">
      <c r="B11" s="365"/>
      <c r="C11" s="82" t="s">
        <v>30</v>
      </c>
      <c r="D11" s="83">
        <v>2102</v>
      </c>
      <c r="E11" s="83">
        <v>2030</v>
      </c>
      <c r="F11" s="83">
        <v>2095</v>
      </c>
      <c r="G11" s="83">
        <v>2172</v>
      </c>
      <c r="H11" s="97">
        <v>1648</v>
      </c>
      <c r="I11" s="226">
        <v>8.2960397485011246E-4</v>
      </c>
      <c r="J11" s="227">
        <v>-0.24125230202578274</v>
      </c>
      <c r="L11" s="85"/>
      <c r="M11" s="85"/>
    </row>
    <row r="12" spans="1:13" x14ac:dyDescent="0.2">
      <c r="B12" s="365"/>
      <c r="C12" s="82" t="s">
        <v>147</v>
      </c>
      <c r="D12" s="83">
        <v>912</v>
      </c>
      <c r="E12" s="83">
        <v>863</v>
      </c>
      <c r="F12" s="83">
        <v>935</v>
      </c>
      <c r="G12" s="83">
        <v>784</v>
      </c>
      <c r="H12" s="97">
        <v>552</v>
      </c>
      <c r="I12" s="226">
        <v>2.7787705953717358E-4</v>
      </c>
      <c r="J12" s="227">
        <v>-0.29591836734693877</v>
      </c>
      <c r="L12" s="85"/>
      <c r="M12" s="85"/>
    </row>
    <row r="13" spans="1:13" x14ac:dyDescent="0.2">
      <c r="B13" s="365"/>
      <c r="C13" s="82" t="s">
        <v>146</v>
      </c>
      <c r="D13" s="83">
        <v>861</v>
      </c>
      <c r="E13" s="83">
        <v>917</v>
      </c>
      <c r="F13" s="83">
        <v>852</v>
      </c>
      <c r="G13" s="83">
        <v>660</v>
      </c>
      <c r="H13" s="97">
        <v>544</v>
      </c>
      <c r="I13" s="226">
        <v>2.738498557757653E-4</v>
      </c>
      <c r="J13" s="227">
        <v>-0.17575757575757578</v>
      </c>
      <c r="L13" s="85"/>
      <c r="M13" s="85"/>
    </row>
    <row r="14" spans="1:13" x14ac:dyDescent="0.2">
      <c r="B14" s="365"/>
      <c r="C14" s="82" t="s">
        <v>109</v>
      </c>
      <c r="D14" s="83">
        <v>44</v>
      </c>
      <c r="E14" s="83">
        <v>122</v>
      </c>
      <c r="F14" s="83">
        <v>115</v>
      </c>
      <c r="G14" s="83">
        <v>162</v>
      </c>
      <c r="H14" s="97">
        <v>24</v>
      </c>
      <c r="I14" s="226">
        <v>1.2081611284224939E-5</v>
      </c>
      <c r="J14" s="227">
        <v>-0.85185185185185186</v>
      </c>
      <c r="L14" s="85"/>
      <c r="M14" s="85"/>
    </row>
    <row r="15" spans="1:13" x14ac:dyDescent="0.2">
      <c r="B15" s="366"/>
      <c r="C15" s="82" t="s">
        <v>293</v>
      </c>
      <c r="D15" s="83">
        <v>22</v>
      </c>
      <c r="E15" s="83">
        <v>0</v>
      </c>
      <c r="F15" s="83">
        <v>0</v>
      </c>
      <c r="G15" s="83">
        <v>4</v>
      </c>
      <c r="H15" s="97">
        <v>0</v>
      </c>
      <c r="I15" s="226">
        <v>0</v>
      </c>
      <c r="J15" s="227">
        <v>-1</v>
      </c>
      <c r="L15" s="85"/>
      <c r="M15" s="85"/>
    </row>
    <row r="16" spans="1:13" ht="15" customHeight="1" x14ac:dyDescent="0.2">
      <c r="B16" s="353" t="s">
        <v>107</v>
      </c>
      <c r="C16" s="355"/>
      <c r="D16" s="95">
        <v>1106251</v>
      </c>
      <c r="E16" s="95">
        <v>1222109</v>
      </c>
      <c r="F16" s="95">
        <v>1388545</v>
      </c>
      <c r="G16" s="95">
        <v>1512248</v>
      </c>
      <c r="H16" s="95">
        <v>1986490</v>
      </c>
      <c r="I16" s="228">
        <v>1</v>
      </c>
      <c r="J16" s="229">
        <v>0.31360067925366741</v>
      </c>
      <c r="L16" s="85"/>
      <c r="M16" s="85"/>
    </row>
    <row r="17" spans="1:14" x14ac:dyDescent="0.2">
      <c r="B17" s="351" t="s">
        <v>292</v>
      </c>
      <c r="C17" s="352"/>
      <c r="D17" s="96">
        <v>1246087</v>
      </c>
      <c r="E17" s="96">
        <v>1362854</v>
      </c>
      <c r="F17" s="96">
        <v>1549017</v>
      </c>
      <c r="G17" s="96">
        <v>1681321</v>
      </c>
      <c r="H17" s="96">
        <v>2137555</v>
      </c>
      <c r="I17" s="230"/>
      <c r="J17" s="231">
        <v>0.27135448852420208</v>
      </c>
      <c r="L17" s="85"/>
      <c r="M17" s="85"/>
    </row>
    <row r="18" spans="1:14" ht="15" customHeight="1" x14ac:dyDescent="0.2">
      <c r="B18" s="358" t="s">
        <v>108</v>
      </c>
      <c r="C18" s="358"/>
      <c r="D18" s="358"/>
      <c r="E18" s="358"/>
      <c r="F18" s="358"/>
      <c r="G18" s="358"/>
      <c r="H18" s="358"/>
      <c r="I18" s="358"/>
      <c r="J18" s="358"/>
    </row>
    <row r="20" spans="1:14" ht="12.75" x14ac:dyDescent="0.2">
      <c r="B20" s="225" t="s">
        <v>139</v>
      </c>
    </row>
    <row r="21" spans="1:14" ht="15" customHeight="1" x14ac:dyDescent="0.2">
      <c r="A21" s="221"/>
      <c r="B21" s="360" t="s">
        <v>81</v>
      </c>
      <c r="C21" s="360" t="s">
        <v>157</v>
      </c>
      <c r="D21" s="360" t="s">
        <v>82</v>
      </c>
      <c r="E21" s="360">
        <v>2016</v>
      </c>
      <c r="F21" s="346">
        <v>2017</v>
      </c>
      <c r="G21" s="346">
        <v>2018</v>
      </c>
      <c r="H21" s="346">
        <v>2019</v>
      </c>
      <c r="I21" s="346">
        <v>2020</v>
      </c>
      <c r="J21" s="369" t="s">
        <v>78</v>
      </c>
      <c r="K21" s="346" t="s">
        <v>83</v>
      </c>
    </row>
    <row r="22" spans="1:14" x14ac:dyDescent="0.2">
      <c r="B22" s="360"/>
      <c r="C22" s="360"/>
      <c r="D22" s="360"/>
      <c r="E22" s="360"/>
      <c r="F22" s="346"/>
      <c r="G22" s="346"/>
      <c r="H22" s="346"/>
      <c r="I22" s="346"/>
      <c r="J22" s="369"/>
      <c r="K22" s="346"/>
    </row>
    <row r="23" spans="1:14" ht="22.5" x14ac:dyDescent="0.2">
      <c r="B23" s="364" t="s">
        <v>117</v>
      </c>
      <c r="C23" s="88" t="s">
        <v>248</v>
      </c>
      <c r="D23" s="82" t="s">
        <v>285</v>
      </c>
      <c r="E23" s="176">
        <v>786.32582351999997</v>
      </c>
      <c r="F23" s="176">
        <v>855.5144853999999</v>
      </c>
      <c r="G23" s="176">
        <v>988.28421002999983</v>
      </c>
      <c r="H23" s="176">
        <v>1011.2793653200001</v>
      </c>
      <c r="I23" s="211">
        <v>991.14136779000012</v>
      </c>
      <c r="J23" s="177">
        <v>0.20961665405157881</v>
      </c>
      <c r="K23" s="105">
        <v>-1.9913387161447416E-2</v>
      </c>
      <c r="M23" s="85"/>
      <c r="N23" s="85"/>
    </row>
    <row r="24" spans="1:14" x14ac:dyDescent="0.2">
      <c r="B24" s="365"/>
      <c r="C24" s="88" t="s">
        <v>249</v>
      </c>
      <c r="D24" s="82" t="s">
        <v>250</v>
      </c>
      <c r="E24" s="176">
        <v>851.33798210000043</v>
      </c>
      <c r="F24" s="176">
        <v>879.74784161000014</v>
      </c>
      <c r="G24" s="176">
        <v>1040.0751508699991</v>
      </c>
      <c r="H24" s="176">
        <v>1131.1190773399983</v>
      </c>
      <c r="I24" s="211">
        <v>958.8838529799998</v>
      </c>
      <c r="J24" s="177">
        <v>0.20279450683602221</v>
      </c>
      <c r="K24" s="105">
        <v>-0.15226975462657411</v>
      </c>
      <c r="M24" s="85"/>
      <c r="N24" s="85"/>
    </row>
    <row r="25" spans="1:14" ht="22.5" customHeight="1" x14ac:dyDescent="0.2">
      <c r="B25" s="365"/>
      <c r="C25" s="88" t="s">
        <v>286</v>
      </c>
      <c r="D25" s="82" t="s">
        <v>251</v>
      </c>
      <c r="E25" s="176">
        <v>930.50587373000008</v>
      </c>
      <c r="F25" s="176">
        <v>1166.4367342400001</v>
      </c>
      <c r="G25" s="176">
        <v>1333.8673980599999</v>
      </c>
      <c r="H25" s="176">
        <v>1148.93770034</v>
      </c>
      <c r="I25" s="211">
        <v>955.57936882000001</v>
      </c>
      <c r="J25" s="177">
        <v>0.20209564092698432</v>
      </c>
      <c r="K25" s="105">
        <v>-0.16829313849025962</v>
      </c>
      <c r="M25" s="85"/>
      <c r="N25" s="85"/>
    </row>
    <row r="26" spans="1:14" x14ac:dyDescent="0.2">
      <c r="B26" s="366"/>
      <c r="C26" s="367" t="s">
        <v>88</v>
      </c>
      <c r="D26" s="368"/>
      <c r="E26" s="176">
        <v>1857.4356304500004</v>
      </c>
      <c r="F26" s="176">
        <v>1966.301359159999</v>
      </c>
      <c r="G26" s="176">
        <v>2197.4124639400102</v>
      </c>
      <c r="H26" s="176">
        <v>2335.0292862400051</v>
      </c>
      <c r="I26" s="211">
        <v>1822.747612549995</v>
      </c>
      <c r="J26" s="177">
        <v>0.38549319818541466</v>
      </c>
      <c r="K26" s="105">
        <v>-0.21938982808858676</v>
      </c>
      <c r="M26" s="85"/>
      <c r="N26" s="85"/>
    </row>
    <row r="27" spans="1:14" x14ac:dyDescent="0.2">
      <c r="B27" s="353" t="s">
        <v>112</v>
      </c>
      <c r="C27" s="354"/>
      <c r="D27" s="355"/>
      <c r="E27" s="178">
        <v>4425.6053098000011</v>
      </c>
      <c r="F27" s="178">
        <v>4868.0004204099996</v>
      </c>
      <c r="G27" s="178">
        <v>5559.6392229000085</v>
      </c>
      <c r="H27" s="178">
        <v>5626.3654292400033</v>
      </c>
      <c r="I27" s="178">
        <v>4728.3522021399949</v>
      </c>
      <c r="J27" s="179">
        <v>1</v>
      </c>
      <c r="K27" s="110">
        <v>-0.15960805219530683</v>
      </c>
      <c r="M27" s="85"/>
      <c r="N27" s="85"/>
    </row>
    <row r="28" spans="1:14" ht="22.5" x14ac:dyDescent="0.2">
      <c r="B28" s="364" t="s">
        <v>118</v>
      </c>
      <c r="C28" s="88" t="s">
        <v>252</v>
      </c>
      <c r="D28" s="82" t="s">
        <v>288</v>
      </c>
      <c r="E28" s="176">
        <v>1362.1149381599998</v>
      </c>
      <c r="F28" s="176">
        <v>1399.5506450200007</v>
      </c>
      <c r="G28" s="176">
        <v>1406.0155590199995</v>
      </c>
      <c r="H28" s="176">
        <v>1267.055820639999</v>
      </c>
      <c r="I28" s="211">
        <v>1331.2313392099998</v>
      </c>
      <c r="J28" s="177">
        <v>0.14333338048779234</v>
      </c>
      <c r="K28" s="105">
        <v>5.0649322251315798E-2</v>
      </c>
      <c r="M28" s="85"/>
      <c r="N28" s="85"/>
    </row>
    <row r="29" spans="1:14" ht="12.75" x14ac:dyDescent="0.2">
      <c r="B29" s="365"/>
      <c r="C29" s="88" t="s">
        <v>289</v>
      </c>
      <c r="D29" s="82" t="s">
        <v>253</v>
      </c>
      <c r="E29" s="176">
        <v>445.34021588000047</v>
      </c>
      <c r="F29" s="176">
        <v>477.62617172000029</v>
      </c>
      <c r="G29" s="176">
        <v>568.42014243000062</v>
      </c>
      <c r="H29" s="176">
        <v>546.67036443999973</v>
      </c>
      <c r="I29" s="211">
        <v>576.19241277999913</v>
      </c>
      <c r="J29" s="177">
        <v>6.2038508186101717E-2</v>
      </c>
      <c r="K29" s="105">
        <v>5.400338167268548E-2</v>
      </c>
      <c r="M29" s="85"/>
      <c r="N29" s="85"/>
    </row>
    <row r="30" spans="1:14" ht="22.5" x14ac:dyDescent="0.2">
      <c r="B30" s="365"/>
      <c r="C30" s="88" t="s">
        <v>294</v>
      </c>
      <c r="D30" s="82" t="s">
        <v>413</v>
      </c>
      <c r="E30" s="176">
        <v>311.74613603999984</v>
      </c>
      <c r="F30" s="176">
        <v>285.32386804000021</v>
      </c>
      <c r="G30" s="176">
        <v>264.66741920999988</v>
      </c>
      <c r="H30" s="176">
        <v>248.96380053999991</v>
      </c>
      <c r="I30" s="211">
        <v>574.39824821999923</v>
      </c>
      <c r="J30" s="177">
        <v>6.1845330889292595E-2</v>
      </c>
      <c r="K30" s="105">
        <v>1.3071556867871368</v>
      </c>
      <c r="M30" s="85"/>
      <c r="N30" s="85"/>
    </row>
    <row r="31" spans="1:14" x14ac:dyDescent="0.2">
      <c r="B31" s="366"/>
      <c r="C31" s="367" t="s">
        <v>88</v>
      </c>
      <c r="D31" s="368"/>
      <c r="E31" s="176">
        <v>5816.076628539995</v>
      </c>
      <c r="F31" s="176">
        <v>6354.8714994499842</v>
      </c>
      <c r="G31" s="176">
        <v>7185.189052360005</v>
      </c>
      <c r="H31" s="176">
        <v>6991.9429646399767</v>
      </c>
      <c r="I31" s="211">
        <v>6805.835450410028</v>
      </c>
      <c r="J31" s="177">
        <v>0.73278278043681322</v>
      </c>
      <c r="K31" s="105">
        <v>-2.6617424537234036E-2</v>
      </c>
      <c r="M31" s="85"/>
      <c r="N31" s="85"/>
    </row>
    <row r="32" spans="1:14" x14ac:dyDescent="0.2">
      <c r="B32" s="353" t="s">
        <v>113</v>
      </c>
      <c r="C32" s="354"/>
      <c r="D32" s="355"/>
      <c r="E32" s="178">
        <v>7935.277918619995</v>
      </c>
      <c r="F32" s="178">
        <v>8517.3721842299856</v>
      </c>
      <c r="G32" s="178">
        <v>9424.2921730200051</v>
      </c>
      <c r="H32" s="178">
        <v>9054.6329502599747</v>
      </c>
      <c r="I32" s="178">
        <v>9287.6574506200268</v>
      </c>
      <c r="J32" s="179">
        <v>1</v>
      </c>
      <c r="K32" s="110">
        <v>2.5735388904236212E-2</v>
      </c>
      <c r="M32" s="85"/>
      <c r="N32" s="85"/>
    </row>
    <row r="33" spans="1:14" x14ac:dyDescent="0.2">
      <c r="B33" s="359" t="s">
        <v>284</v>
      </c>
      <c r="C33" s="359"/>
      <c r="D33" s="359"/>
      <c r="E33" s="180">
        <v>12360.883228419996</v>
      </c>
      <c r="F33" s="180">
        <v>13385.372604639986</v>
      </c>
      <c r="G33" s="180">
        <v>14983.931395920014</v>
      </c>
      <c r="H33" s="180">
        <v>14680.998379499979</v>
      </c>
      <c r="I33" s="180">
        <v>14016.009652760022</v>
      </c>
      <c r="J33" s="181"/>
      <c r="K33" s="108">
        <v>-4.5295879036981845E-2</v>
      </c>
      <c r="N33" s="85"/>
    </row>
    <row r="34" spans="1:14" ht="11.25" customHeight="1" x14ac:dyDescent="0.2">
      <c r="B34" s="358" t="s">
        <v>119</v>
      </c>
      <c r="C34" s="358"/>
      <c r="D34" s="358"/>
      <c r="E34" s="358"/>
      <c r="F34" s="358"/>
      <c r="G34" s="358"/>
      <c r="H34" s="358"/>
      <c r="I34" s="358"/>
      <c r="J34" s="358"/>
      <c r="K34" s="358"/>
    </row>
    <row r="35" spans="1:14" x14ac:dyDescent="0.2">
      <c r="B35" s="371" t="s">
        <v>290</v>
      </c>
      <c r="C35" s="371"/>
      <c r="D35" s="371"/>
      <c r="E35" s="371"/>
      <c r="F35" s="371"/>
      <c r="G35" s="371"/>
      <c r="H35" s="371"/>
      <c r="I35" s="371"/>
      <c r="J35" s="371"/>
      <c r="K35" s="371"/>
    </row>
    <row r="36" spans="1:14" x14ac:dyDescent="0.2">
      <c r="B36" s="371" t="s">
        <v>287</v>
      </c>
      <c r="C36" s="371"/>
      <c r="D36" s="371"/>
      <c r="E36" s="371"/>
      <c r="F36" s="371"/>
      <c r="G36" s="371"/>
      <c r="H36" s="371"/>
      <c r="I36" s="371"/>
      <c r="J36" s="371"/>
      <c r="K36" s="371"/>
    </row>
    <row r="37" spans="1:14" ht="18.75" customHeight="1" x14ac:dyDescent="0.2">
      <c r="B37" s="383" t="s">
        <v>291</v>
      </c>
      <c r="C37" s="383"/>
      <c r="D37" s="383"/>
      <c r="E37" s="383"/>
      <c r="F37" s="383"/>
      <c r="G37" s="383"/>
      <c r="H37" s="383"/>
      <c r="I37" s="383"/>
      <c r="J37" s="383"/>
      <c r="K37" s="383"/>
    </row>
    <row r="38" spans="1:14" x14ac:dyDescent="0.2">
      <c r="B38" s="371" t="s">
        <v>295</v>
      </c>
      <c r="C38" s="371"/>
      <c r="D38" s="371"/>
      <c r="E38" s="371"/>
      <c r="F38" s="371"/>
      <c r="G38" s="371"/>
      <c r="H38" s="371"/>
      <c r="I38" s="371"/>
      <c r="J38" s="371"/>
      <c r="K38" s="371"/>
    </row>
    <row r="40" spans="1:14" ht="12.75" x14ac:dyDescent="0.2">
      <c r="B40" s="225" t="s">
        <v>140</v>
      </c>
    </row>
    <row r="41" spans="1:14" ht="15" customHeight="1" x14ac:dyDescent="0.2">
      <c r="A41" s="221"/>
      <c r="B41" s="360" t="s">
        <v>126</v>
      </c>
      <c r="C41" s="375">
        <v>2016</v>
      </c>
      <c r="D41" s="372">
        <v>2017</v>
      </c>
      <c r="E41" s="372">
        <v>2018</v>
      </c>
      <c r="F41" s="372">
        <v>2019</v>
      </c>
      <c r="G41" s="372">
        <v>2020</v>
      </c>
      <c r="H41" s="369" t="s">
        <v>78</v>
      </c>
      <c r="I41" s="346" t="s">
        <v>83</v>
      </c>
    </row>
    <row r="42" spans="1:14" x14ac:dyDescent="0.2">
      <c r="B42" s="360"/>
      <c r="C42" s="376"/>
      <c r="D42" s="373"/>
      <c r="E42" s="373"/>
      <c r="F42" s="373"/>
      <c r="G42" s="373"/>
      <c r="H42" s="369"/>
      <c r="I42" s="346"/>
    </row>
    <row r="43" spans="1:14" x14ac:dyDescent="0.2">
      <c r="B43" s="89" t="s">
        <v>92</v>
      </c>
      <c r="C43" s="182">
        <v>134.12688320999874</v>
      </c>
      <c r="D43" s="182">
        <v>149.21632243999815</v>
      </c>
      <c r="E43" s="182">
        <v>162.31959043000268</v>
      </c>
      <c r="F43" s="182">
        <v>160.58404058999855</v>
      </c>
      <c r="G43" s="195">
        <v>175.07262903000182</v>
      </c>
      <c r="H43" s="183">
        <v>8.9513131865636808E-2</v>
      </c>
      <c r="I43" s="113">
        <v>9.0224336034708363E-2</v>
      </c>
      <c r="K43" s="85"/>
      <c r="L43" s="85"/>
    </row>
    <row r="44" spans="1:14" x14ac:dyDescent="0.2">
      <c r="B44" s="89" t="s">
        <v>127</v>
      </c>
      <c r="C44" s="182">
        <v>1512.4328971700063</v>
      </c>
      <c r="D44" s="182">
        <v>1623.7979734999617</v>
      </c>
      <c r="E44" s="182">
        <v>1772.5322336799859</v>
      </c>
      <c r="F44" s="182">
        <v>1726.0359273000176</v>
      </c>
      <c r="G44" s="195">
        <v>1773.4841307799645</v>
      </c>
      <c r="H44" s="183">
        <v>0.90676720707105263</v>
      </c>
      <c r="I44" s="113">
        <v>2.7489696320613932E-2</v>
      </c>
      <c r="K44" s="85"/>
      <c r="L44" s="85"/>
    </row>
    <row r="45" spans="1:14" x14ac:dyDescent="0.2">
      <c r="B45" s="89" t="s">
        <v>128</v>
      </c>
      <c r="C45" s="182">
        <v>1.5689899999999999E-3</v>
      </c>
      <c r="D45" s="182">
        <v>0</v>
      </c>
      <c r="E45" s="182">
        <v>2.9075999999999999E-4</v>
      </c>
      <c r="F45" s="182">
        <v>4.07E-6</v>
      </c>
      <c r="G45" s="195">
        <v>0</v>
      </c>
      <c r="H45" s="183">
        <v>0</v>
      </c>
      <c r="I45" s="113">
        <v>-1</v>
      </c>
      <c r="K45" s="85"/>
      <c r="L45" s="85"/>
    </row>
    <row r="46" spans="1:14" x14ac:dyDescent="0.2">
      <c r="B46" s="89" t="s">
        <v>93</v>
      </c>
      <c r="C46" s="182">
        <v>2.5851490699999999</v>
      </c>
      <c r="D46" s="182">
        <v>1.41922251</v>
      </c>
      <c r="E46" s="182">
        <v>8.5949262199999996</v>
      </c>
      <c r="F46" s="182">
        <v>7.4594302500000014</v>
      </c>
      <c r="G46" s="195">
        <v>4.2887957899999982</v>
      </c>
      <c r="H46" s="183">
        <v>2.1928244593235023E-3</v>
      </c>
      <c r="I46" s="113">
        <v>-0.42505048693229652</v>
      </c>
      <c r="K46" s="85"/>
      <c r="L46" s="85"/>
    </row>
    <row r="47" spans="1:14" x14ac:dyDescent="0.2">
      <c r="B47" s="89" t="s">
        <v>94</v>
      </c>
      <c r="C47" s="182">
        <v>5.8412507099999971</v>
      </c>
      <c r="D47" s="182">
        <v>4.3427436699999982</v>
      </c>
      <c r="E47" s="182">
        <v>6.3474492599999994</v>
      </c>
      <c r="F47" s="182">
        <v>5.0576539300000016</v>
      </c>
      <c r="G47" s="195">
        <v>2.9862355699999976</v>
      </c>
      <c r="H47" s="183">
        <v>1.5268366039871202E-3</v>
      </c>
      <c r="I47" s="113">
        <v>-0.40956111048112054</v>
      </c>
      <c r="K47" s="85"/>
      <c r="L47" s="85"/>
    </row>
    <row r="48" spans="1:14" x14ac:dyDescent="0.2">
      <c r="B48" s="185" t="s">
        <v>283</v>
      </c>
      <c r="C48" s="196">
        <v>1654.9877491500049</v>
      </c>
      <c r="D48" s="196">
        <v>1778.7762621199597</v>
      </c>
      <c r="E48" s="196">
        <v>1949.7944903499888</v>
      </c>
      <c r="F48" s="196">
        <v>1899.1370561400161</v>
      </c>
      <c r="G48" s="196">
        <v>1955.8317911699662</v>
      </c>
      <c r="H48" s="197">
        <v>1</v>
      </c>
      <c r="I48" s="116">
        <v>2.9852892842384904E-2</v>
      </c>
      <c r="K48" s="85"/>
      <c r="L48" s="85"/>
    </row>
    <row r="49" spans="2:9" x14ac:dyDescent="0.2">
      <c r="B49" s="358" t="s">
        <v>129</v>
      </c>
      <c r="C49" s="358"/>
      <c r="D49" s="358"/>
      <c r="E49" s="358"/>
      <c r="F49" s="358"/>
      <c r="G49" s="358"/>
      <c r="H49" s="358"/>
      <c r="I49" s="358"/>
    </row>
    <row r="50" spans="2:9" x14ac:dyDescent="0.2">
      <c r="B50" s="295" t="s">
        <v>191</v>
      </c>
      <c r="C50" s="295"/>
      <c r="D50" s="295"/>
      <c r="E50" s="295"/>
      <c r="F50" s="295"/>
      <c r="G50" s="295"/>
      <c r="H50" s="295"/>
      <c r="I50" s="295"/>
    </row>
  </sheetData>
  <mergeCells count="38">
    <mergeCell ref="B50:I50"/>
    <mergeCell ref="B28:B31"/>
    <mergeCell ref="B23:B26"/>
    <mergeCell ref="C31:D31"/>
    <mergeCell ref="C26:D26"/>
    <mergeCell ref="B27:D27"/>
    <mergeCell ref="B32:D32"/>
    <mergeCell ref="G41:G42"/>
    <mergeCell ref="H41:H42"/>
    <mergeCell ref="I41:I42"/>
    <mergeCell ref="B49:I49"/>
    <mergeCell ref="B33:D33"/>
    <mergeCell ref="B34:K34"/>
    <mergeCell ref="B35:K35"/>
    <mergeCell ref="B36:K36"/>
    <mergeCell ref="B37:K37"/>
    <mergeCell ref="J21:J22"/>
    <mergeCell ref="B41:B42"/>
    <mergeCell ref="C41:C42"/>
    <mergeCell ref="D41:D42"/>
    <mergeCell ref="E41:E42"/>
    <mergeCell ref="F41:F42"/>
    <mergeCell ref="B17:C17"/>
    <mergeCell ref="B38:K38"/>
    <mergeCell ref="B6:B8"/>
    <mergeCell ref="B10:B15"/>
    <mergeCell ref="B9:C9"/>
    <mergeCell ref="B16:C16"/>
    <mergeCell ref="K21:K22"/>
    <mergeCell ref="B18:J18"/>
    <mergeCell ref="B21:B22"/>
    <mergeCell ref="C21:C22"/>
    <mergeCell ref="D21:D22"/>
    <mergeCell ref="E21:E22"/>
    <mergeCell ref="F21:F22"/>
    <mergeCell ref="G21:G22"/>
    <mergeCell ref="H21:H22"/>
    <mergeCell ref="I21:I22"/>
  </mergeCells>
  <pageMargins left="0.7" right="0.7" top="0.75" bottom="0.75" header="0.3" footer="0.3"/>
  <pageSetup paperSize="183" scale="6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67"/>
  <sheetViews>
    <sheetView zoomScale="90" zoomScaleNormal="90" workbookViewId="0">
      <selection activeCell="B34" sqref="B34"/>
    </sheetView>
  </sheetViews>
  <sheetFormatPr baseColWidth="10" defaultColWidth="11.42578125" defaultRowHeight="11.25" x14ac:dyDescent="0.2"/>
  <cols>
    <col min="1" max="1" width="8.140625" style="240" customWidth="1"/>
    <col min="2" max="2" width="45.5703125" style="240" customWidth="1"/>
    <col min="3" max="3" width="43.7109375" style="240" customWidth="1"/>
    <col min="4" max="4" width="41.140625" style="240" customWidth="1"/>
    <col min="5" max="9" width="11.42578125" style="240"/>
    <col min="10" max="10" width="13.85546875" style="240" customWidth="1"/>
    <col min="11" max="16384" width="11.42578125" style="240"/>
  </cols>
  <sheetData>
    <row r="2" spans="1:13" ht="15" x14ac:dyDescent="0.2">
      <c r="B2" s="243" t="s">
        <v>296</v>
      </c>
    </row>
    <row r="3" spans="1:13" x14ac:dyDescent="0.2">
      <c r="B3" s="239"/>
    </row>
    <row r="4" spans="1:13" ht="12.75" x14ac:dyDescent="0.2">
      <c r="B4" s="244" t="s">
        <v>76</v>
      </c>
    </row>
    <row r="5" spans="1:13" ht="22.5" x14ac:dyDescent="0.2">
      <c r="A5" s="242"/>
      <c r="B5" s="218" t="s">
        <v>105</v>
      </c>
      <c r="C5" s="218" t="s">
        <v>77</v>
      </c>
      <c r="D5" s="93">
        <v>2016</v>
      </c>
      <c r="E5" s="93">
        <v>2017</v>
      </c>
      <c r="F5" s="93">
        <v>2018</v>
      </c>
      <c r="G5" s="93">
        <v>2019</v>
      </c>
      <c r="H5" s="93">
        <v>2020</v>
      </c>
      <c r="I5" s="146" t="s">
        <v>78</v>
      </c>
      <c r="J5" s="146" t="s">
        <v>83</v>
      </c>
    </row>
    <row r="6" spans="1:13" ht="15" customHeight="1" x14ac:dyDescent="0.2">
      <c r="B6" s="364" t="s">
        <v>181</v>
      </c>
      <c r="C6" s="82" t="s">
        <v>0</v>
      </c>
      <c r="D6" s="83">
        <v>84967</v>
      </c>
      <c r="E6" s="83">
        <v>89031</v>
      </c>
      <c r="F6" s="83">
        <v>103820</v>
      </c>
      <c r="G6" s="83">
        <v>103433</v>
      </c>
      <c r="H6" s="97">
        <v>94224</v>
      </c>
      <c r="I6" s="245">
        <v>0.98597798334100706</v>
      </c>
      <c r="J6" s="246">
        <v>-8.9033480610636873E-2</v>
      </c>
      <c r="L6" s="85"/>
      <c r="M6" s="85"/>
    </row>
    <row r="7" spans="1:13" x14ac:dyDescent="0.2">
      <c r="B7" s="365"/>
      <c r="C7" s="82" t="s">
        <v>21</v>
      </c>
      <c r="D7" s="83">
        <v>668</v>
      </c>
      <c r="E7" s="83">
        <v>1043</v>
      </c>
      <c r="F7" s="83">
        <v>893</v>
      </c>
      <c r="G7" s="83">
        <v>1112</v>
      </c>
      <c r="H7" s="97">
        <v>1300</v>
      </c>
      <c r="I7" s="245">
        <v>1.3603448997530451E-2</v>
      </c>
      <c r="J7" s="246">
        <v>0.16906474820143891</v>
      </c>
      <c r="L7" s="85"/>
      <c r="M7" s="85"/>
    </row>
    <row r="8" spans="1:13" x14ac:dyDescent="0.2">
      <c r="B8" s="366"/>
      <c r="C8" s="82" t="s">
        <v>1</v>
      </c>
      <c r="D8" s="83">
        <v>42</v>
      </c>
      <c r="E8" s="83">
        <v>28</v>
      </c>
      <c r="F8" s="83">
        <v>24</v>
      </c>
      <c r="G8" s="83">
        <v>49</v>
      </c>
      <c r="H8" s="97">
        <v>40</v>
      </c>
      <c r="I8" s="245">
        <v>4.185676614624754E-4</v>
      </c>
      <c r="J8" s="246">
        <v>-0.18367346938775508</v>
      </c>
      <c r="L8" s="85"/>
      <c r="M8" s="85"/>
    </row>
    <row r="9" spans="1:13" x14ac:dyDescent="0.2">
      <c r="B9" s="353" t="s">
        <v>106</v>
      </c>
      <c r="C9" s="355"/>
      <c r="D9" s="95">
        <v>85677</v>
      </c>
      <c r="E9" s="95">
        <v>90102</v>
      </c>
      <c r="F9" s="95">
        <v>104737</v>
      </c>
      <c r="G9" s="95">
        <v>104594</v>
      </c>
      <c r="H9" s="95">
        <v>95564</v>
      </c>
      <c r="I9" s="248">
        <v>1</v>
      </c>
      <c r="J9" s="249">
        <v>-8.6333824119930402E-2</v>
      </c>
      <c r="L9" s="85"/>
      <c r="M9" s="85"/>
    </row>
    <row r="10" spans="1:13" x14ac:dyDescent="0.2">
      <c r="B10" s="364" t="s">
        <v>180</v>
      </c>
      <c r="C10" s="82" t="s">
        <v>29</v>
      </c>
      <c r="D10" s="83">
        <v>17893</v>
      </c>
      <c r="E10" s="83">
        <v>18269</v>
      </c>
      <c r="F10" s="83">
        <v>20225</v>
      </c>
      <c r="G10" s="83">
        <v>21707</v>
      </c>
      <c r="H10" s="97">
        <v>21389</v>
      </c>
      <c r="I10" s="245">
        <v>0.94516129032258067</v>
      </c>
      <c r="J10" s="246">
        <v>-1.4649652185930839E-2</v>
      </c>
      <c r="L10" s="85"/>
      <c r="M10" s="85"/>
    </row>
    <row r="11" spans="1:13" x14ac:dyDescent="0.2">
      <c r="B11" s="365"/>
      <c r="C11" s="82" t="s">
        <v>79</v>
      </c>
      <c r="D11" s="83">
        <v>459</v>
      </c>
      <c r="E11" s="83">
        <v>498</v>
      </c>
      <c r="F11" s="83">
        <v>618</v>
      </c>
      <c r="G11" s="83">
        <v>673</v>
      </c>
      <c r="H11" s="97">
        <v>784</v>
      </c>
      <c r="I11" s="245">
        <v>3.46442775077331E-2</v>
      </c>
      <c r="J11" s="246">
        <v>0.16493313521545327</v>
      </c>
      <c r="L11" s="85"/>
      <c r="M11" s="85"/>
    </row>
    <row r="12" spans="1:13" x14ac:dyDescent="0.2">
      <c r="B12" s="365"/>
      <c r="C12" s="82" t="s">
        <v>80</v>
      </c>
      <c r="D12" s="83">
        <v>157</v>
      </c>
      <c r="E12" s="83">
        <v>201</v>
      </c>
      <c r="F12" s="83">
        <v>219</v>
      </c>
      <c r="G12" s="83">
        <v>241</v>
      </c>
      <c r="H12" s="97">
        <v>312</v>
      </c>
      <c r="I12" s="245">
        <v>1.3787008395934599E-2</v>
      </c>
      <c r="J12" s="246">
        <v>0.29460580912863077</v>
      </c>
      <c r="L12" s="85"/>
      <c r="M12" s="85"/>
    </row>
    <row r="13" spans="1:13" x14ac:dyDescent="0.2">
      <c r="B13" s="365"/>
      <c r="C13" s="82" t="s">
        <v>30</v>
      </c>
      <c r="D13" s="83">
        <v>80</v>
      </c>
      <c r="E13" s="83">
        <v>88</v>
      </c>
      <c r="F13" s="83">
        <v>108</v>
      </c>
      <c r="G13" s="83">
        <v>167</v>
      </c>
      <c r="H13" s="97">
        <v>142</v>
      </c>
      <c r="I13" s="245">
        <v>6.2748563853292092E-3</v>
      </c>
      <c r="J13" s="246">
        <v>-0.14970059880239517</v>
      </c>
      <c r="L13" s="85"/>
      <c r="M13" s="85"/>
    </row>
    <row r="14" spans="1:13" x14ac:dyDescent="0.2">
      <c r="B14" s="366"/>
      <c r="C14" s="82" t="s">
        <v>109</v>
      </c>
      <c r="D14" s="83">
        <v>0</v>
      </c>
      <c r="E14" s="83">
        <v>0</v>
      </c>
      <c r="F14" s="83">
        <v>0</v>
      </c>
      <c r="G14" s="83">
        <v>0</v>
      </c>
      <c r="H14" s="97">
        <v>3</v>
      </c>
      <c r="I14" s="245">
        <v>1.3256738842244809E-4</v>
      </c>
      <c r="J14" s="246" t="s">
        <v>60</v>
      </c>
      <c r="L14" s="85"/>
      <c r="M14" s="85"/>
    </row>
    <row r="15" spans="1:13" x14ac:dyDescent="0.2">
      <c r="B15" s="353" t="s">
        <v>107</v>
      </c>
      <c r="C15" s="355"/>
      <c r="D15" s="95">
        <v>18589</v>
      </c>
      <c r="E15" s="95">
        <v>19056</v>
      </c>
      <c r="F15" s="95">
        <v>21170</v>
      </c>
      <c r="G15" s="95">
        <v>22788</v>
      </c>
      <c r="H15" s="95">
        <v>22630</v>
      </c>
      <c r="I15" s="248">
        <v>1</v>
      </c>
      <c r="J15" s="249">
        <v>-6.9334737581182582E-3</v>
      </c>
      <c r="L15" s="85"/>
      <c r="M15" s="85"/>
    </row>
    <row r="16" spans="1:13" x14ac:dyDescent="0.2">
      <c r="B16" s="351" t="s">
        <v>359</v>
      </c>
      <c r="C16" s="352"/>
      <c r="D16" s="96">
        <v>104266</v>
      </c>
      <c r="E16" s="96">
        <v>109158</v>
      </c>
      <c r="F16" s="96">
        <v>125907</v>
      </c>
      <c r="G16" s="96">
        <v>127382</v>
      </c>
      <c r="H16" s="96">
        <v>118194</v>
      </c>
      <c r="I16" s="250"/>
      <c r="J16" s="251">
        <v>-7.212950024336251E-2</v>
      </c>
    </row>
    <row r="17" spans="1:14" ht="15" customHeight="1" x14ac:dyDescent="0.2">
      <c r="B17" s="358" t="s">
        <v>108</v>
      </c>
      <c r="C17" s="358"/>
      <c r="D17" s="358"/>
      <c r="E17" s="358"/>
      <c r="F17" s="358"/>
      <c r="G17" s="358"/>
      <c r="H17" s="358"/>
      <c r="I17" s="358"/>
      <c r="J17" s="358"/>
    </row>
    <row r="18" spans="1:14" ht="15" customHeight="1" x14ac:dyDescent="0.2">
      <c r="B18" s="241"/>
      <c r="C18" s="241"/>
      <c r="D18" s="241"/>
      <c r="E18" s="241"/>
      <c r="F18" s="241"/>
      <c r="G18" s="241"/>
      <c r="H18" s="241"/>
      <c r="I18" s="241"/>
      <c r="J18" s="241"/>
    </row>
    <row r="19" spans="1:14" ht="12.75" x14ac:dyDescent="0.2">
      <c r="B19" s="244" t="s">
        <v>139</v>
      </c>
    </row>
    <row r="20" spans="1:14" x14ac:dyDescent="0.2">
      <c r="A20" s="242"/>
      <c r="B20" s="360" t="s">
        <v>81</v>
      </c>
      <c r="C20" s="360" t="s">
        <v>111</v>
      </c>
      <c r="D20" s="360" t="s">
        <v>82</v>
      </c>
      <c r="E20" s="360">
        <v>2016</v>
      </c>
      <c r="F20" s="346">
        <v>2017</v>
      </c>
      <c r="G20" s="346">
        <v>2018</v>
      </c>
      <c r="H20" s="346">
        <v>2019</v>
      </c>
      <c r="I20" s="346">
        <v>2020</v>
      </c>
      <c r="J20" s="369" t="s">
        <v>78</v>
      </c>
      <c r="K20" s="346" t="s">
        <v>83</v>
      </c>
    </row>
    <row r="21" spans="1:14" x14ac:dyDescent="0.2">
      <c r="B21" s="360"/>
      <c r="C21" s="360"/>
      <c r="D21" s="360"/>
      <c r="E21" s="360"/>
      <c r="F21" s="346"/>
      <c r="G21" s="346"/>
      <c r="H21" s="346"/>
      <c r="I21" s="346"/>
      <c r="J21" s="369"/>
      <c r="K21" s="346"/>
    </row>
    <row r="22" spans="1:14" ht="22.5" x14ac:dyDescent="0.2">
      <c r="B22" s="364" t="s">
        <v>117</v>
      </c>
      <c r="C22" s="88" t="s">
        <v>297</v>
      </c>
      <c r="D22" s="82" t="s">
        <v>355</v>
      </c>
      <c r="E22" s="176">
        <v>1007.00211299</v>
      </c>
      <c r="F22" s="176">
        <v>1250.6942464399999</v>
      </c>
      <c r="G22" s="176">
        <v>1594.2865078</v>
      </c>
      <c r="H22" s="176">
        <v>1254.5637457700002</v>
      </c>
      <c r="I22" s="211">
        <v>934.26243149999993</v>
      </c>
      <c r="J22" s="177">
        <v>0.10216607187505709</v>
      </c>
      <c r="K22" s="105">
        <v>-0.25530891941518075</v>
      </c>
    </row>
    <row r="23" spans="1:14" ht="22.5" x14ac:dyDescent="0.2">
      <c r="B23" s="365"/>
      <c r="C23" s="88" t="s">
        <v>298</v>
      </c>
      <c r="D23" s="82" t="s">
        <v>356</v>
      </c>
      <c r="E23" s="176">
        <v>1143.2001437399997</v>
      </c>
      <c r="F23" s="176">
        <v>1154.8054618300005</v>
      </c>
      <c r="G23" s="176">
        <v>1630.7636417399992</v>
      </c>
      <c r="H23" s="176">
        <v>1113.0674491399998</v>
      </c>
      <c r="I23" s="211">
        <v>855.95961838999995</v>
      </c>
      <c r="J23" s="177">
        <v>9.3603284201607309E-2</v>
      </c>
      <c r="K23" s="105">
        <v>-0.23099034200366886</v>
      </c>
      <c r="M23" s="85"/>
      <c r="N23" s="85"/>
    </row>
    <row r="24" spans="1:14" ht="22.5" x14ac:dyDescent="0.2">
      <c r="B24" s="365"/>
      <c r="C24" s="88" t="s">
        <v>299</v>
      </c>
      <c r="D24" s="82" t="s">
        <v>357</v>
      </c>
      <c r="E24" s="176">
        <v>431.85629434000003</v>
      </c>
      <c r="F24" s="176">
        <v>561.21901667999998</v>
      </c>
      <c r="G24" s="176">
        <v>709.06621825000013</v>
      </c>
      <c r="H24" s="176">
        <v>717.2301770800002</v>
      </c>
      <c r="I24" s="211">
        <v>582.10514596000007</v>
      </c>
      <c r="J24" s="177">
        <v>6.3655985915548371E-2</v>
      </c>
      <c r="K24" s="105">
        <v>-0.18839841858038309</v>
      </c>
      <c r="M24" s="85"/>
      <c r="N24" s="85"/>
    </row>
    <row r="25" spans="1:14" x14ac:dyDescent="0.2">
      <c r="B25" s="366"/>
      <c r="C25" s="367" t="s">
        <v>88</v>
      </c>
      <c r="D25" s="368"/>
      <c r="E25" s="176">
        <v>6096.1055682800152</v>
      </c>
      <c r="F25" s="176">
        <v>6519.9297727900048</v>
      </c>
      <c r="G25" s="176">
        <v>7639.8418818200098</v>
      </c>
      <c r="H25" s="176">
        <v>6994.2415537899997</v>
      </c>
      <c r="I25" s="211">
        <v>6772.2196615700077</v>
      </c>
      <c r="J25" s="177">
        <v>0.74057465800778721</v>
      </c>
      <c r="K25" s="105">
        <v>-3.1743526515706888E-2</v>
      </c>
      <c r="M25" s="85"/>
      <c r="N25" s="85"/>
    </row>
    <row r="26" spans="1:14" x14ac:dyDescent="0.2">
      <c r="B26" s="353" t="s">
        <v>112</v>
      </c>
      <c r="C26" s="354"/>
      <c r="D26" s="355"/>
      <c r="E26" s="178">
        <v>8678.1641193500145</v>
      </c>
      <c r="F26" s="178">
        <v>9486.648497740005</v>
      </c>
      <c r="G26" s="178">
        <v>11573.958249610008</v>
      </c>
      <c r="H26" s="178">
        <v>10079.10292578</v>
      </c>
      <c r="I26" s="178">
        <v>9144.5468574200077</v>
      </c>
      <c r="J26" s="179">
        <v>1</v>
      </c>
      <c r="K26" s="110">
        <v>-9.2722147520650444E-2</v>
      </c>
      <c r="M26" s="85"/>
      <c r="N26" s="85"/>
    </row>
    <row r="27" spans="1:14" ht="22.5" x14ac:dyDescent="0.2">
      <c r="B27" s="364" t="s">
        <v>118</v>
      </c>
      <c r="C27" s="88" t="s">
        <v>300</v>
      </c>
      <c r="D27" s="82" t="s">
        <v>301</v>
      </c>
      <c r="E27" s="176">
        <v>1469.19701549</v>
      </c>
      <c r="F27" s="176">
        <v>1923.9442921100001</v>
      </c>
      <c r="G27" s="176">
        <v>2604.470092699999</v>
      </c>
      <c r="H27" s="176">
        <v>2111.8943470300001</v>
      </c>
      <c r="I27" s="211">
        <v>1378.3137063699999</v>
      </c>
      <c r="J27" s="177">
        <v>0.24298017562981103</v>
      </c>
      <c r="K27" s="105">
        <v>-0.34735669504094724</v>
      </c>
      <c r="M27" s="85"/>
      <c r="N27" s="85"/>
    </row>
    <row r="28" spans="1:14" x14ac:dyDescent="0.2">
      <c r="B28" s="365"/>
      <c r="C28" s="88" t="s">
        <v>87</v>
      </c>
      <c r="D28" s="82" t="s">
        <v>121</v>
      </c>
      <c r="E28" s="176">
        <v>239.54633088999998</v>
      </c>
      <c r="F28" s="176">
        <v>429.20120750000012</v>
      </c>
      <c r="G28" s="176">
        <v>635.61625066000011</v>
      </c>
      <c r="H28" s="176">
        <v>622.87927419999994</v>
      </c>
      <c r="I28" s="211">
        <v>547.56714170999999</v>
      </c>
      <c r="J28" s="177">
        <v>9.6529519837839819E-2</v>
      </c>
      <c r="K28" s="105">
        <v>-0.12090967802184094</v>
      </c>
      <c r="M28" s="85"/>
      <c r="N28" s="85"/>
    </row>
    <row r="29" spans="1:14" ht="22.5" x14ac:dyDescent="0.2">
      <c r="B29" s="365"/>
      <c r="C29" s="88" t="s">
        <v>302</v>
      </c>
      <c r="D29" s="82" t="s">
        <v>358</v>
      </c>
      <c r="E29" s="176">
        <v>422.09525416000002</v>
      </c>
      <c r="F29" s="176">
        <v>340.8169945300001</v>
      </c>
      <c r="G29" s="176">
        <v>347.45693271999994</v>
      </c>
      <c r="H29" s="176">
        <v>997.79257886000016</v>
      </c>
      <c r="I29" s="211">
        <v>507.87534482000001</v>
      </c>
      <c r="J29" s="177">
        <v>8.9532332089634958E-2</v>
      </c>
      <c r="K29" s="105">
        <v>-0.49100108020420563</v>
      </c>
      <c r="M29" s="85"/>
      <c r="N29" s="85"/>
    </row>
    <row r="30" spans="1:14" x14ac:dyDescent="0.2">
      <c r="B30" s="366"/>
      <c r="C30" s="367" t="s">
        <v>88</v>
      </c>
      <c r="D30" s="368"/>
      <c r="E30" s="176">
        <v>2173.4200029699928</v>
      </c>
      <c r="F30" s="176">
        <v>2505.5822798000008</v>
      </c>
      <c r="G30" s="176">
        <v>3155.2367029899906</v>
      </c>
      <c r="H30" s="176">
        <v>2924.0064623599947</v>
      </c>
      <c r="I30" s="211">
        <v>3238.7794483200064</v>
      </c>
      <c r="J30" s="177">
        <v>0.57095797244271418</v>
      </c>
      <c r="K30" s="105">
        <v>0.10765126206525388</v>
      </c>
      <c r="M30" s="85"/>
      <c r="N30" s="85"/>
    </row>
    <row r="31" spans="1:14" x14ac:dyDescent="0.2">
      <c r="B31" s="353" t="s">
        <v>113</v>
      </c>
      <c r="C31" s="354"/>
      <c r="D31" s="355"/>
      <c r="E31" s="178">
        <v>4304.258603509993</v>
      </c>
      <c r="F31" s="178">
        <v>5199.5447739400006</v>
      </c>
      <c r="G31" s="178">
        <v>6742.7799790699892</v>
      </c>
      <c r="H31" s="178">
        <v>6656.5726624499948</v>
      </c>
      <c r="I31" s="178">
        <v>5672.5356412200063</v>
      </c>
      <c r="J31" s="179">
        <v>1</v>
      </c>
      <c r="K31" s="110">
        <v>-0.14782938174490046</v>
      </c>
      <c r="M31" s="85"/>
      <c r="N31" s="85"/>
    </row>
    <row r="32" spans="1:14" x14ac:dyDescent="0.2">
      <c r="B32" s="359" t="s">
        <v>354</v>
      </c>
      <c r="C32" s="359"/>
      <c r="D32" s="359"/>
      <c r="E32" s="180">
        <v>12982.422722860008</v>
      </c>
      <c r="F32" s="180">
        <v>14686.193271680006</v>
      </c>
      <c r="G32" s="180">
        <v>18316.738228679998</v>
      </c>
      <c r="H32" s="180">
        <v>16735.675588229995</v>
      </c>
      <c r="I32" s="180">
        <v>14817.082498640015</v>
      </c>
      <c r="J32" s="181"/>
      <c r="K32" s="108">
        <v>-0.11464091063878556</v>
      </c>
      <c r="M32" s="85"/>
      <c r="N32" s="85"/>
    </row>
    <row r="33" spans="1:14" ht="11.25" customHeight="1" x14ac:dyDescent="0.2">
      <c r="B33" s="358" t="s">
        <v>119</v>
      </c>
      <c r="C33" s="358"/>
      <c r="D33" s="358"/>
      <c r="E33" s="358"/>
      <c r="F33" s="358"/>
      <c r="G33" s="358"/>
      <c r="H33" s="358"/>
      <c r="I33" s="358"/>
      <c r="J33" s="358"/>
      <c r="K33" s="358"/>
      <c r="M33" s="85"/>
      <c r="N33" s="85"/>
    </row>
    <row r="35" spans="1:14" ht="12.75" x14ac:dyDescent="0.2">
      <c r="B35" s="244" t="s">
        <v>140</v>
      </c>
    </row>
    <row r="36" spans="1:14" ht="15" customHeight="1" x14ac:dyDescent="0.2">
      <c r="A36" s="242"/>
      <c r="B36" s="360" t="s">
        <v>126</v>
      </c>
      <c r="C36" s="375">
        <v>2016</v>
      </c>
      <c r="D36" s="372">
        <v>2017</v>
      </c>
      <c r="E36" s="372">
        <v>2018</v>
      </c>
      <c r="F36" s="372">
        <v>2019</v>
      </c>
      <c r="G36" s="372">
        <v>2020</v>
      </c>
      <c r="H36" s="369" t="s">
        <v>78</v>
      </c>
      <c r="I36" s="346" t="s">
        <v>83</v>
      </c>
    </row>
    <row r="37" spans="1:14" x14ac:dyDescent="0.2">
      <c r="B37" s="360"/>
      <c r="C37" s="376"/>
      <c r="D37" s="373"/>
      <c r="E37" s="373"/>
      <c r="F37" s="373"/>
      <c r="G37" s="373"/>
      <c r="H37" s="369"/>
      <c r="I37" s="346"/>
    </row>
    <row r="38" spans="1:14" x14ac:dyDescent="0.2">
      <c r="B38" s="89" t="s">
        <v>92</v>
      </c>
      <c r="C38" s="182">
        <v>8.2806155099999916</v>
      </c>
      <c r="D38" s="182">
        <v>8.4755226100000129</v>
      </c>
      <c r="E38" s="182">
        <v>14.811390949999966</v>
      </c>
      <c r="F38" s="182">
        <v>7.7479692799999791</v>
      </c>
      <c r="G38" s="195">
        <v>7.8840915200000081</v>
      </c>
      <c r="H38" s="183">
        <v>6.0734205085669433E-3</v>
      </c>
      <c r="I38" s="113">
        <v>1.7568763514770769E-2</v>
      </c>
      <c r="K38" s="85"/>
      <c r="L38" s="85"/>
    </row>
    <row r="39" spans="1:14" x14ac:dyDescent="0.2">
      <c r="B39" s="89" t="s">
        <v>127</v>
      </c>
      <c r="C39" s="182">
        <v>804.40662395999721</v>
      </c>
      <c r="D39" s="182">
        <v>986.77749003999861</v>
      </c>
      <c r="E39" s="182">
        <v>1250.224179959999</v>
      </c>
      <c r="F39" s="182">
        <v>1240.403393749998</v>
      </c>
      <c r="G39" s="195">
        <v>1009.9139162900003</v>
      </c>
      <c r="H39" s="183">
        <v>0.77797573449310242</v>
      </c>
      <c r="I39" s="113">
        <v>-0.18581816094777037</v>
      </c>
      <c r="K39" s="85"/>
      <c r="L39" s="85"/>
    </row>
    <row r="40" spans="1:14" x14ac:dyDescent="0.2">
      <c r="B40" s="89" t="s">
        <v>128</v>
      </c>
      <c r="C40" s="182">
        <v>95.858216479999996</v>
      </c>
      <c r="D40" s="182">
        <v>177.14825059999995</v>
      </c>
      <c r="E40" s="182">
        <v>201.41366523999997</v>
      </c>
      <c r="F40" s="182">
        <v>159.43758759000002</v>
      </c>
      <c r="G40" s="195">
        <v>279.09601107000003</v>
      </c>
      <c r="H40" s="183">
        <v>0.21499844759434794</v>
      </c>
      <c r="I40" s="113">
        <v>0.75050322379253709</v>
      </c>
      <c r="K40" s="85"/>
      <c r="L40" s="85"/>
    </row>
    <row r="41" spans="1:14" x14ac:dyDescent="0.2">
      <c r="B41" s="89" t="s">
        <v>93</v>
      </c>
      <c r="C41" s="182">
        <v>0</v>
      </c>
      <c r="D41" s="182">
        <v>0</v>
      </c>
      <c r="E41" s="182">
        <v>0</v>
      </c>
      <c r="F41" s="182">
        <v>0</v>
      </c>
      <c r="G41" s="195">
        <v>0</v>
      </c>
      <c r="H41" s="183">
        <v>0</v>
      </c>
      <c r="I41" s="113" t="s">
        <v>60</v>
      </c>
      <c r="K41" s="85"/>
      <c r="L41" s="85"/>
    </row>
    <row r="42" spans="1:14" x14ac:dyDescent="0.2">
      <c r="B42" s="89" t="s">
        <v>94</v>
      </c>
      <c r="C42" s="182">
        <v>4.5622294900000009</v>
      </c>
      <c r="D42" s="182">
        <v>3.808546520000001</v>
      </c>
      <c r="E42" s="182">
        <v>1.9783957100000003</v>
      </c>
      <c r="F42" s="182">
        <v>1.2548186699999999</v>
      </c>
      <c r="G42" s="195">
        <v>1.23633598</v>
      </c>
      <c r="H42" s="183">
        <v>9.5239740398285E-4</v>
      </c>
      <c r="I42" s="113">
        <v>-1.4729371216639531E-2</v>
      </c>
      <c r="K42" s="85"/>
      <c r="L42" s="85"/>
    </row>
    <row r="43" spans="1:14" x14ac:dyDescent="0.2">
      <c r="B43" s="185" t="s">
        <v>353</v>
      </c>
      <c r="C43" s="196">
        <v>913.10768543999723</v>
      </c>
      <c r="D43" s="196">
        <v>1176.2098097699984</v>
      </c>
      <c r="E43" s="196">
        <v>1468.4276318599991</v>
      </c>
      <c r="F43" s="196">
        <v>1408.8437692899981</v>
      </c>
      <c r="G43" s="196">
        <v>1298.1303548600001</v>
      </c>
      <c r="H43" s="197">
        <v>1</v>
      </c>
      <c r="I43" s="116">
        <v>-7.8584593155984317E-2</v>
      </c>
      <c r="K43" s="85"/>
      <c r="L43" s="85"/>
    </row>
    <row r="44" spans="1:14" ht="15" customHeight="1" x14ac:dyDescent="0.2">
      <c r="B44" s="358" t="s">
        <v>129</v>
      </c>
      <c r="C44" s="358"/>
      <c r="D44" s="358"/>
      <c r="E44" s="358"/>
      <c r="F44" s="358"/>
      <c r="G44" s="358"/>
      <c r="H44" s="358"/>
      <c r="I44" s="358"/>
    </row>
    <row r="46" spans="1:14" ht="12.75" x14ac:dyDescent="0.2">
      <c r="B46" s="208" t="s">
        <v>168</v>
      </c>
    </row>
    <row r="47" spans="1:14" x14ac:dyDescent="0.2">
      <c r="B47" s="347" t="s">
        <v>77</v>
      </c>
      <c r="C47" s="341" t="s">
        <v>95</v>
      </c>
      <c r="D47" s="343">
        <v>2019</v>
      </c>
      <c r="E47" s="344"/>
      <c r="F47" s="344"/>
      <c r="G47" s="345"/>
      <c r="H47" s="343">
        <v>2020</v>
      </c>
      <c r="I47" s="344"/>
      <c r="J47" s="344"/>
      <c r="K47" s="345"/>
    </row>
    <row r="48" spans="1:14" ht="12.75" x14ac:dyDescent="0.2">
      <c r="B48" s="348"/>
      <c r="C48" s="342"/>
      <c r="D48" s="219" t="s">
        <v>134</v>
      </c>
      <c r="E48" s="219" t="s">
        <v>135</v>
      </c>
      <c r="F48" s="219" t="s">
        <v>58</v>
      </c>
      <c r="G48" s="219" t="s">
        <v>59</v>
      </c>
      <c r="H48" s="219" t="s">
        <v>134</v>
      </c>
      <c r="I48" s="219" t="s">
        <v>135</v>
      </c>
      <c r="J48" s="219" t="s">
        <v>58</v>
      </c>
      <c r="K48" s="219" t="s">
        <v>59</v>
      </c>
    </row>
    <row r="49" spans="2:12" x14ac:dyDescent="0.2">
      <c r="B49" s="356" t="s">
        <v>96</v>
      </c>
      <c r="C49" s="161" t="s">
        <v>303</v>
      </c>
      <c r="D49" s="92">
        <v>95</v>
      </c>
      <c r="E49" s="92">
        <v>0</v>
      </c>
      <c r="F49" s="92">
        <v>0</v>
      </c>
      <c r="G49" s="92">
        <v>0</v>
      </c>
      <c r="H49" s="123">
        <v>563</v>
      </c>
      <c r="I49" s="123">
        <v>4</v>
      </c>
      <c r="J49" s="123">
        <v>0</v>
      </c>
      <c r="K49" s="123">
        <v>0</v>
      </c>
    </row>
    <row r="50" spans="2:12" x14ac:dyDescent="0.2">
      <c r="B50" s="356"/>
      <c r="C50" s="161" t="s">
        <v>304</v>
      </c>
      <c r="D50" s="92">
        <v>9557</v>
      </c>
      <c r="E50" s="92">
        <v>104</v>
      </c>
      <c r="F50" s="92">
        <v>69</v>
      </c>
      <c r="G50" s="92">
        <v>1289.97</v>
      </c>
      <c r="H50" s="123">
        <v>4351</v>
      </c>
      <c r="I50" s="123">
        <v>41</v>
      </c>
      <c r="J50" s="123">
        <v>96</v>
      </c>
      <c r="K50" s="123">
        <v>2061.3652999999999</v>
      </c>
    </row>
    <row r="51" spans="2:12" x14ac:dyDescent="0.2">
      <c r="B51" s="356"/>
      <c r="C51" s="161" t="s">
        <v>305</v>
      </c>
      <c r="D51" s="92">
        <v>961</v>
      </c>
      <c r="E51" s="92">
        <v>17</v>
      </c>
      <c r="F51" s="92">
        <v>0</v>
      </c>
      <c r="G51" s="92">
        <v>0</v>
      </c>
      <c r="H51" s="123">
        <v>511</v>
      </c>
      <c r="I51" s="123">
        <v>6</v>
      </c>
      <c r="J51" s="123">
        <v>0</v>
      </c>
      <c r="K51" s="123">
        <v>0</v>
      </c>
    </row>
    <row r="52" spans="2:12" x14ac:dyDescent="0.2">
      <c r="B52" s="356"/>
      <c r="C52" s="161" t="s">
        <v>306</v>
      </c>
      <c r="D52" s="92">
        <v>13413</v>
      </c>
      <c r="E52" s="92">
        <v>14</v>
      </c>
      <c r="F52" s="92">
        <v>0</v>
      </c>
      <c r="G52" s="92">
        <v>0</v>
      </c>
      <c r="H52" s="123">
        <v>6627</v>
      </c>
      <c r="I52" s="123">
        <v>8</v>
      </c>
      <c r="J52" s="123">
        <v>0</v>
      </c>
      <c r="K52" s="123">
        <v>0</v>
      </c>
    </row>
    <row r="53" spans="2:12" x14ac:dyDescent="0.2">
      <c r="B53" s="356"/>
      <c r="C53" s="161" t="s">
        <v>307</v>
      </c>
      <c r="D53" s="92">
        <v>30848</v>
      </c>
      <c r="E53" s="92">
        <v>1148</v>
      </c>
      <c r="F53" s="92">
        <v>18650</v>
      </c>
      <c r="G53" s="92">
        <v>433966.45223</v>
      </c>
      <c r="H53" s="123">
        <v>10791</v>
      </c>
      <c r="I53" s="123">
        <v>300</v>
      </c>
      <c r="J53" s="123">
        <v>15157</v>
      </c>
      <c r="K53" s="123">
        <v>364385.34420999995</v>
      </c>
    </row>
    <row r="54" spans="2:12" x14ac:dyDescent="0.2">
      <c r="B54" s="356"/>
      <c r="C54" s="161" t="s">
        <v>308</v>
      </c>
      <c r="D54" s="92">
        <v>46773</v>
      </c>
      <c r="E54" s="92">
        <v>1182</v>
      </c>
      <c r="F54" s="92">
        <v>1</v>
      </c>
      <c r="G54" s="92">
        <v>0</v>
      </c>
      <c r="H54" s="123">
        <v>16820</v>
      </c>
      <c r="I54" s="123">
        <v>326</v>
      </c>
      <c r="J54" s="123">
        <v>0</v>
      </c>
      <c r="K54" s="123">
        <v>0</v>
      </c>
    </row>
    <row r="55" spans="2:12" x14ac:dyDescent="0.2">
      <c r="B55" s="357" t="s">
        <v>130</v>
      </c>
      <c r="C55" s="357"/>
      <c r="D55" s="247">
        <v>101647</v>
      </c>
      <c r="E55" s="247">
        <v>2465</v>
      </c>
      <c r="F55" s="247">
        <v>18720</v>
      </c>
      <c r="G55" s="247">
        <v>435256.42222999997</v>
      </c>
      <c r="H55" s="247">
        <v>39663</v>
      </c>
      <c r="I55" s="247">
        <v>685</v>
      </c>
      <c r="J55" s="247">
        <v>15253</v>
      </c>
      <c r="K55" s="247">
        <v>366446.70950999996</v>
      </c>
    </row>
    <row r="56" spans="2:12" x14ac:dyDescent="0.2">
      <c r="B56" s="356" t="s">
        <v>100</v>
      </c>
      <c r="C56" s="161" t="s">
        <v>303</v>
      </c>
      <c r="D56" s="92">
        <v>145</v>
      </c>
      <c r="E56" s="92">
        <v>0</v>
      </c>
      <c r="F56" s="92">
        <v>0</v>
      </c>
      <c r="G56" s="92">
        <v>0</v>
      </c>
      <c r="H56" s="123">
        <v>612</v>
      </c>
      <c r="I56" s="123">
        <v>1</v>
      </c>
      <c r="J56" s="123">
        <v>0</v>
      </c>
      <c r="K56" s="123">
        <v>0</v>
      </c>
    </row>
    <row r="57" spans="2:12" x14ac:dyDescent="0.2">
      <c r="B57" s="356"/>
      <c r="C57" s="161" t="s">
        <v>304</v>
      </c>
      <c r="D57" s="92">
        <v>9723</v>
      </c>
      <c r="E57" s="92">
        <v>103</v>
      </c>
      <c r="F57" s="92">
        <v>336</v>
      </c>
      <c r="G57" s="92">
        <v>0</v>
      </c>
      <c r="H57" s="123">
        <v>4634</v>
      </c>
      <c r="I57" s="123">
        <v>46</v>
      </c>
      <c r="J57" s="123">
        <v>357</v>
      </c>
      <c r="K57" s="123">
        <v>0</v>
      </c>
    </row>
    <row r="58" spans="2:12" x14ac:dyDescent="0.2">
      <c r="B58" s="356"/>
      <c r="C58" s="161" t="s">
        <v>305</v>
      </c>
      <c r="D58" s="92">
        <v>1019</v>
      </c>
      <c r="E58" s="92">
        <v>19</v>
      </c>
      <c r="F58" s="92">
        <v>0</v>
      </c>
      <c r="G58" s="92">
        <v>0</v>
      </c>
      <c r="H58" s="123">
        <v>653</v>
      </c>
      <c r="I58" s="123">
        <v>4</v>
      </c>
      <c r="J58" s="123">
        <v>0</v>
      </c>
      <c r="K58" s="123">
        <v>0</v>
      </c>
    </row>
    <row r="59" spans="2:12" x14ac:dyDescent="0.2">
      <c r="B59" s="356"/>
      <c r="C59" s="161" t="s">
        <v>306</v>
      </c>
      <c r="D59" s="92">
        <v>13131</v>
      </c>
      <c r="E59" s="92">
        <v>15</v>
      </c>
      <c r="F59" s="92">
        <v>1</v>
      </c>
      <c r="G59" s="92">
        <v>0</v>
      </c>
      <c r="H59" s="123">
        <v>6665</v>
      </c>
      <c r="I59" s="123">
        <v>11</v>
      </c>
      <c r="J59" s="123">
        <v>0</v>
      </c>
      <c r="K59" s="123">
        <v>0</v>
      </c>
    </row>
    <row r="60" spans="2:12" x14ac:dyDescent="0.2">
      <c r="B60" s="356"/>
      <c r="C60" s="161" t="s">
        <v>307</v>
      </c>
      <c r="D60" s="92">
        <v>30278</v>
      </c>
      <c r="E60" s="92">
        <v>1175</v>
      </c>
      <c r="F60" s="92">
        <v>19348</v>
      </c>
      <c r="G60" s="92">
        <v>173546.03052999996</v>
      </c>
      <c r="H60" s="123">
        <v>11316</v>
      </c>
      <c r="I60" s="123">
        <v>306</v>
      </c>
      <c r="J60" s="123">
        <v>15879</v>
      </c>
      <c r="K60" s="123">
        <v>125910.46174000001</v>
      </c>
    </row>
    <row r="61" spans="2:12" x14ac:dyDescent="0.2">
      <c r="B61" s="356"/>
      <c r="C61" s="161" t="s">
        <v>308</v>
      </c>
      <c r="D61" s="92">
        <v>47383</v>
      </c>
      <c r="E61" s="92">
        <v>1222</v>
      </c>
      <c r="F61" s="92">
        <v>0</v>
      </c>
      <c r="G61" s="92">
        <v>0</v>
      </c>
      <c r="H61" s="123">
        <v>17406</v>
      </c>
      <c r="I61" s="123">
        <v>317</v>
      </c>
      <c r="J61" s="123">
        <v>0</v>
      </c>
      <c r="K61" s="123">
        <v>0</v>
      </c>
    </row>
    <row r="62" spans="2:12" x14ac:dyDescent="0.2">
      <c r="B62" s="357" t="s">
        <v>131</v>
      </c>
      <c r="C62" s="357"/>
      <c r="D62" s="247">
        <v>101679</v>
      </c>
      <c r="E62" s="247">
        <v>2534</v>
      </c>
      <c r="F62" s="247">
        <v>19685</v>
      </c>
      <c r="G62" s="247">
        <v>173546.03052999996</v>
      </c>
      <c r="H62" s="247">
        <v>41286</v>
      </c>
      <c r="I62" s="247">
        <v>685</v>
      </c>
      <c r="J62" s="247">
        <v>16236</v>
      </c>
      <c r="K62" s="247">
        <v>125910.46174000001</v>
      </c>
    </row>
    <row r="63" spans="2:12" x14ac:dyDescent="0.2">
      <c r="B63" s="343" t="s">
        <v>352</v>
      </c>
      <c r="C63" s="345"/>
      <c r="D63" s="232">
        <v>203326</v>
      </c>
      <c r="E63" s="232">
        <v>4999</v>
      </c>
      <c r="F63" s="232">
        <v>38405</v>
      </c>
      <c r="G63" s="232">
        <v>608802.4527599999</v>
      </c>
      <c r="H63" s="232">
        <v>80949</v>
      </c>
      <c r="I63" s="232">
        <v>1370</v>
      </c>
      <c r="J63" s="232">
        <v>31489</v>
      </c>
      <c r="K63" s="232">
        <v>492357.17124999996</v>
      </c>
    </row>
    <row r="64" spans="2:12" ht="11.25" customHeight="1" x14ac:dyDescent="0.2">
      <c r="B64" s="336" t="s">
        <v>144</v>
      </c>
      <c r="C64" s="336"/>
      <c r="D64" s="336"/>
      <c r="E64" s="336"/>
      <c r="F64" s="336"/>
      <c r="G64" s="336"/>
      <c r="H64" s="336"/>
      <c r="I64" s="336"/>
      <c r="J64" s="336"/>
      <c r="K64" s="336"/>
      <c r="L64" s="132"/>
    </row>
    <row r="65" spans="2:12" x14ac:dyDescent="0.2">
      <c r="B65" s="337" t="s">
        <v>67</v>
      </c>
      <c r="C65" s="337"/>
      <c r="D65" s="337"/>
      <c r="E65" s="337"/>
      <c r="F65" s="337"/>
      <c r="G65" s="337"/>
      <c r="H65" s="337"/>
      <c r="I65" s="337"/>
      <c r="J65" s="337"/>
      <c r="K65" s="337"/>
      <c r="L65" s="138"/>
    </row>
    <row r="66" spans="2:12" x14ac:dyDescent="0.2">
      <c r="B66" s="337" t="s">
        <v>68</v>
      </c>
      <c r="C66" s="337"/>
      <c r="D66" s="337"/>
      <c r="E66" s="337"/>
      <c r="F66" s="337"/>
      <c r="G66" s="337"/>
      <c r="H66" s="337"/>
      <c r="I66" s="337"/>
      <c r="J66" s="337"/>
      <c r="K66" s="337"/>
    </row>
    <row r="67" spans="2:12" x14ac:dyDescent="0.2">
      <c r="B67" s="338" t="s">
        <v>141</v>
      </c>
      <c r="C67" s="338"/>
      <c r="D67" s="338"/>
      <c r="E67" s="338"/>
      <c r="F67" s="338"/>
      <c r="G67" s="338"/>
      <c r="H67" s="338"/>
      <c r="I67" s="338"/>
      <c r="J67" s="338"/>
      <c r="K67" s="338"/>
    </row>
  </sheetData>
  <mergeCells count="46">
    <mergeCell ref="B15:C15"/>
    <mergeCell ref="B16:C16"/>
    <mergeCell ref="C30:D30"/>
    <mergeCell ref="C25:D25"/>
    <mergeCell ref="B6:B8"/>
    <mergeCell ref="B10:B14"/>
    <mergeCell ref="B9:C9"/>
    <mergeCell ref="B66:K66"/>
    <mergeCell ref="B67:K67"/>
    <mergeCell ref="B22:B25"/>
    <mergeCell ref="B27:B30"/>
    <mergeCell ref="B26:D26"/>
    <mergeCell ref="B31:D31"/>
    <mergeCell ref="B47:B48"/>
    <mergeCell ref="C47:C48"/>
    <mergeCell ref="B63:C63"/>
    <mergeCell ref="B64:K64"/>
    <mergeCell ref="B65:K65"/>
    <mergeCell ref="B49:B54"/>
    <mergeCell ref="B55:C55"/>
    <mergeCell ref="B56:B61"/>
    <mergeCell ref="B62:C62"/>
    <mergeCell ref="B44:I44"/>
    <mergeCell ref="D47:G47"/>
    <mergeCell ref="H47:K47"/>
    <mergeCell ref="B32:D32"/>
    <mergeCell ref="B33:K33"/>
    <mergeCell ref="B36:B37"/>
    <mergeCell ref="C36:C37"/>
    <mergeCell ref="D36:D37"/>
    <mergeCell ref="E36:E37"/>
    <mergeCell ref="F36:F37"/>
    <mergeCell ref="G36:G37"/>
    <mergeCell ref="H36:H37"/>
    <mergeCell ref="I36:I37"/>
    <mergeCell ref="J20:J21"/>
    <mergeCell ref="K20:K21"/>
    <mergeCell ref="B17:J17"/>
    <mergeCell ref="B20:B21"/>
    <mergeCell ref="C20:C21"/>
    <mergeCell ref="D20:D21"/>
    <mergeCell ref="E20:E21"/>
    <mergeCell ref="F20:F21"/>
    <mergeCell ref="G20:G21"/>
    <mergeCell ref="H20:H21"/>
    <mergeCell ref="I20:I21"/>
  </mergeCells>
  <pageMargins left="0.7" right="0.7" top="0.75" bottom="0.75" header="0.3" footer="0.3"/>
  <pageSetup paperSize="183" scale="4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61"/>
  <sheetViews>
    <sheetView zoomScaleNormal="100" workbookViewId="0">
      <selection activeCell="H27" sqref="H27"/>
    </sheetView>
  </sheetViews>
  <sheetFormatPr baseColWidth="10" defaultColWidth="11.42578125" defaultRowHeight="11.25" x14ac:dyDescent="0.2"/>
  <cols>
    <col min="1" max="1" width="8.42578125" style="255" customWidth="1"/>
    <col min="2" max="2" width="32.5703125" style="255" bestFit="1" customWidth="1"/>
    <col min="3" max="3" width="23.140625" style="255" customWidth="1"/>
    <col min="4" max="4" width="48.85546875" style="255" customWidth="1"/>
    <col min="5" max="5" width="17.7109375" style="255" bestFit="1" customWidth="1"/>
    <col min="6" max="16384" width="11.42578125" style="255"/>
  </cols>
  <sheetData>
    <row r="2" spans="1:13" ht="15" x14ac:dyDescent="0.2">
      <c r="B2" s="260" t="s">
        <v>309</v>
      </c>
    </row>
    <row r="3" spans="1:13" x14ac:dyDescent="0.2">
      <c r="B3" s="254"/>
    </row>
    <row r="4" spans="1:13" ht="12" x14ac:dyDescent="0.2">
      <c r="B4" s="261" t="s">
        <v>76</v>
      </c>
    </row>
    <row r="5" spans="1:13" ht="22.5" x14ac:dyDescent="0.2">
      <c r="A5" s="259"/>
      <c r="B5" s="236" t="s">
        <v>105</v>
      </c>
      <c r="C5" s="236" t="s">
        <v>77</v>
      </c>
      <c r="D5" s="93">
        <v>2016</v>
      </c>
      <c r="E5" s="93">
        <v>2017</v>
      </c>
      <c r="F5" s="93">
        <v>2018</v>
      </c>
      <c r="G5" s="93">
        <v>2019</v>
      </c>
      <c r="H5" s="93">
        <v>2020</v>
      </c>
      <c r="I5" s="146" t="s">
        <v>78</v>
      </c>
      <c r="J5" s="146" t="s">
        <v>83</v>
      </c>
    </row>
    <row r="6" spans="1:13" x14ac:dyDescent="0.2">
      <c r="B6" s="364" t="s">
        <v>181</v>
      </c>
      <c r="C6" s="82" t="s">
        <v>0</v>
      </c>
      <c r="D6" s="83">
        <v>376</v>
      </c>
      <c r="E6" s="83">
        <v>578</v>
      </c>
      <c r="F6" s="83">
        <v>237</v>
      </c>
      <c r="G6" s="83">
        <v>208</v>
      </c>
      <c r="H6" s="97">
        <v>223</v>
      </c>
      <c r="I6" s="245">
        <v>0.9955357142857143</v>
      </c>
      <c r="J6" s="246">
        <v>7.2115384615384581E-2</v>
      </c>
      <c r="L6" s="85"/>
      <c r="M6" s="85"/>
    </row>
    <row r="7" spans="1:13" x14ac:dyDescent="0.2">
      <c r="B7" s="365"/>
      <c r="C7" s="82" t="s">
        <v>21</v>
      </c>
      <c r="D7" s="83">
        <v>5</v>
      </c>
      <c r="E7" s="83">
        <v>9</v>
      </c>
      <c r="F7" s="83">
        <v>3</v>
      </c>
      <c r="G7" s="83">
        <v>2</v>
      </c>
      <c r="H7" s="97">
        <v>1</v>
      </c>
      <c r="I7" s="245">
        <v>4.464285714285714E-3</v>
      </c>
      <c r="J7" s="246">
        <v>-0.5</v>
      </c>
      <c r="L7" s="85"/>
      <c r="M7" s="85"/>
    </row>
    <row r="8" spans="1:13" x14ac:dyDescent="0.2">
      <c r="B8" s="366"/>
      <c r="C8" s="82" t="s">
        <v>1</v>
      </c>
      <c r="D8" s="83">
        <v>6</v>
      </c>
      <c r="E8" s="83">
        <v>5</v>
      </c>
      <c r="F8" s="83">
        <v>4</v>
      </c>
      <c r="G8" s="83">
        <v>3</v>
      </c>
      <c r="H8" s="97">
        <v>0</v>
      </c>
      <c r="I8" s="245">
        <v>0</v>
      </c>
      <c r="J8" s="246">
        <v>-1</v>
      </c>
      <c r="L8" s="85"/>
      <c r="M8" s="85"/>
    </row>
    <row r="9" spans="1:13" x14ac:dyDescent="0.2">
      <c r="B9" s="353" t="s">
        <v>106</v>
      </c>
      <c r="C9" s="355"/>
      <c r="D9" s="95">
        <v>387</v>
      </c>
      <c r="E9" s="95">
        <v>592</v>
      </c>
      <c r="F9" s="95">
        <v>244</v>
      </c>
      <c r="G9" s="95">
        <v>213</v>
      </c>
      <c r="H9" s="95">
        <v>224</v>
      </c>
      <c r="I9" s="248">
        <v>1</v>
      </c>
      <c r="J9" s="249">
        <v>5.164319248826299E-2</v>
      </c>
      <c r="L9" s="85"/>
      <c r="M9" s="85"/>
    </row>
    <row r="10" spans="1:13" x14ac:dyDescent="0.2">
      <c r="B10" s="364" t="s">
        <v>180</v>
      </c>
      <c r="C10" s="82" t="s">
        <v>29</v>
      </c>
      <c r="D10" s="83">
        <v>613</v>
      </c>
      <c r="E10" s="83">
        <v>517</v>
      </c>
      <c r="F10" s="83">
        <v>521</v>
      </c>
      <c r="G10" s="83">
        <v>561</v>
      </c>
      <c r="H10" s="97">
        <v>506</v>
      </c>
      <c r="I10" s="245">
        <v>0.96564885496183206</v>
      </c>
      <c r="J10" s="246">
        <v>-9.8039215686274495E-2</v>
      </c>
      <c r="L10" s="85"/>
      <c r="M10" s="85"/>
    </row>
    <row r="11" spans="1:13" x14ac:dyDescent="0.2">
      <c r="B11" s="365"/>
      <c r="C11" s="82" t="s">
        <v>30</v>
      </c>
      <c r="D11" s="83">
        <v>51</v>
      </c>
      <c r="E11" s="83">
        <v>14</v>
      </c>
      <c r="F11" s="83">
        <v>7</v>
      </c>
      <c r="G11" s="83">
        <v>10</v>
      </c>
      <c r="H11" s="97">
        <v>15</v>
      </c>
      <c r="I11" s="245">
        <v>2.8625954198473282E-2</v>
      </c>
      <c r="J11" s="246">
        <v>0.5</v>
      </c>
      <c r="L11" s="85"/>
      <c r="M11" s="85"/>
    </row>
    <row r="12" spans="1:13" ht="11.25" customHeight="1" x14ac:dyDescent="0.2">
      <c r="B12" s="365"/>
      <c r="C12" s="82" t="s">
        <v>79</v>
      </c>
      <c r="D12" s="83">
        <v>7</v>
      </c>
      <c r="E12" s="83">
        <v>2</v>
      </c>
      <c r="F12" s="83">
        <v>4</v>
      </c>
      <c r="G12" s="83">
        <v>10</v>
      </c>
      <c r="H12" s="97">
        <v>3</v>
      </c>
      <c r="I12" s="245">
        <v>5.7251908396946565E-3</v>
      </c>
      <c r="J12" s="246">
        <v>-0.7</v>
      </c>
      <c r="L12" s="85"/>
      <c r="M12" s="85"/>
    </row>
    <row r="13" spans="1:13" x14ac:dyDescent="0.2">
      <c r="B13" s="366"/>
      <c r="C13" s="82" t="s">
        <v>80</v>
      </c>
      <c r="D13" s="83">
        <v>1</v>
      </c>
      <c r="E13" s="83">
        <v>1</v>
      </c>
      <c r="F13" s="83">
        <v>7</v>
      </c>
      <c r="G13" s="83">
        <v>0</v>
      </c>
      <c r="H13" s="97">
        <v>0</v>
      </c>
      <c r="I13" s="245">
        <v>0</v>
      </c>
      <c r="J13" s="246" t="s">
        <v>60</v>
      </c>
      <c r="L13" s="85"/>
      <c r="M13" s="85"/>
    </row>
    <row r="14" spans="1:13" x14ac:dyDescent="0.2">
      <c r="B14" s="353" t="s">
        <v>107</v>
      </c>
      <c r="C14" s="355"/>
      <c r="D14" s="95">
        <v>672</v>
      </c>
      <c r="E14" s="95">
        <v>534</v>
      </c>
      <c r="F14" s="95">
        <v>539</v>
      </c>
      <c r="G14" s="95">
        <v>581</v>
      </c>
      <c r="H14" s="95">
        <v>524</v>
      </c>
      <c r="I14" s="248">
        <v>1</v>
      </c>
      <c r="J14" s="249">
        <v>-9.8106712564543841E-2</v>
      </c>
      <c r="L14" s="85"/>
      <c r="M14" s="85"/>
    </row>
    <row r="15" spans="1:13" x14ac:dyDescent="0.2">
      <c r="B15" s="351" t="s">
        <v>371</v>
      </c>
      <c r="C15" s="352"/>
      <c r="D15" s="96">
        <v>1059</v>
      </c>
      <c r="E15" s="96">
        <v>1126</v>
      </c>
      <c r="F15" s="96">
        <v>783</v>
      </c>
      <c r="G15" s="96">
        <v>794</v>
      </c>
      <c r="H15" s="96">
        <v>748</v>
      </c>
      <c r="I15" s="250"/>
      <c r="J15" s="251">
        <v>-5.7934508816120944E-2</v>
      </c>
      <c r="L15" s="85"/>
      <c r="M15" s="85"/>
    </row>
    <row r="16" spans="1:13" ht="15" customHeight="1" x14ac:dyDescent="0.2">
      <c r="B16" s="358" t="s">
        <v>108</v>
      </c>
      <c r="C16" s="358"/>
      <c r="D16" s="358"/>
      <c r="E16" s="358"/>
      <c r="F16" s="358"/>
      <c r="G16" s="358"/>
      <c r="H16" s="358"/>
      <c r="I16" s="358"/>
      <c r="J16" s="358"/>
    </row>
    <row r="17" spans="1:14" ht="15" customHeight="1" x14ac:dyDescent="0.2">
      <c r="B17" s="257"/>
      <c r="C17" s="257"/>
      <c r="D17" s="257"/>
      <c r="E17" s="257"/>
      <c r="F17" s="257"/>
      <c r="G17" s="257"/>
      <c r="H17" s="257"/>
      <c r="I17" s="257"/>
      <c r="J17" s="257"/>
    </row>
    <row r="18" spans="1:14" ht="12" x14ac:dyDescent="0.2">
      <c r="B18" s="261" t="s">
        <v>139</v>
      </c>
    </row>
    <row r="19" spans="1:14" ht="15" customHeight="1" x14ac:dyDescent="0.2">
      <c r="A19" s="259"/>
      <c r="B19" s="360" t="s">
        <v>81</v>
      </c>
      <c r="C19" s="360" t="s">
        <v>111</v>
      </c>
      <c r="D19" s="360" t="s">
        <v>82</v>
      </c>
      <c r="E19" s="360">
        <v>2016</v>
      </c>
      <c r="F19" s="346">
        <v>2017</v>
      </c>
      <c r="G19" s="346">
        <v>2018</v>
      </c>
      <c r="H19" s="346">
        <v>2019</v>
      </c>
      <c r="I19" s="346">
        <v>2020</v>
      </c>
      <c r="J19" s="369" t="s">
        <v>78</v>
      </c>
      <c r="K19" s="346" t="s">
        <v>83</v>
      </c>
    </row>
    <row r="20" spans="1:14" x14ac:dyDescent="0.2">
      <c r="B20" s="360"/>
      <c r="C20" s="360"/>
      <c r="D20" s="360"/>
      <c r="E20" s="360"/>
      <c r="F20" s="346"/>
      <c r="G20" s="346"/>
      <c r="H20" s="346"/>
      <c r="I20" s="346"/>
      <c r="J20" s="369"/>
      <c r="K20" s="346"/>
    </row>
    <row r="21" spans="1:14" x14ac:dyDescent="0.2">
      <c r="B21" s="364" t="s">
        <v>363</v>
      </c>
      <c r="C21" s="88" t="s">
        <v>310</v>
      </c>
      <c r="D21" s="82" t="s">
        <v>365</v>
      </c>
      <c r="E21" s="176">
        <v>39.044616519999998</v>
      </c>
      <c r="F21" s="176">
        <v>40.075297959999993</v>
      </c>
      <c r="G21" s="176">
        <v>44.665942909999998</v>
      </c>
      <c r="H21" s="176">
        <v>58.870523549999994</v>
      </c>
      <c r="I21" s="211">
        <v>52.29747373</v>
      </c>
      <c r="J21" s="177">
        <v>0.67290930227207657</v>
      </c>
      <c r="K21" s="105">
        <v>-0.11165264760075322</v>
      </c>
      <c r="M21" s="85"/>
      <c r="N21" s="85"/>
    </row>
    <row r="22" spans="1:14" x14ac:dyDescent="0.2">
      <c r="B22" s="365"/>
      <c r="C22" s="88" t="s">
        <v>311</v>
      </c>
      <c r="D22" s="82" t="s">
        <v>366</v>
      </c>
      <c r="E22" s="176">
        <v>13.05023285</v>
      </c>
      <c r="F22" s="176">
        <v>15.827792480000001</v>
      </c>
      <c r="G22" s="176">
        <v>17.53005564</v>
      </c>
      <c r="H22" s="176">
        <v>19.624684010000003</v>
      </c>
      <c r="I22" s="211">
        <v>14.996830800000001</v>
      </c>
      <c r="J22" s="177">
        <v>0.19296356458861766</v>
      </c>
      <c r="K22" s="105">
        <v>-0.23581797330554832</v>
      </c>
      <c r="M22" s="85"/>
      <c r="N22" s="85"/>
    </row>
    <row r="23" spans="1:14" ht="22.5" x14ac:dyDescent="0.2">
      <c r="B23" s="365"/>
      <c r="C23" s="88" t="s">
        <v>150</v>
      </c>
      <c r="D23" s="82" t="s">
        <v>370</v>
      </c>
      <c r="E23" s="176">
        <v>0</v>
      </c>
      <c r="F23" s="176">
        <v>0</v>
      </c>
      <c r="G23" s="176">
        <v>0</v>
      </c>
      <c r="H23" s="176">
        <v>2.1800000000000002</v>
      </c>
      <c r="I23" s="211">
        <v>2.34</v>
      </c>
      <c r="J23" s="177">
        <v>3.0108677437193278E-2</v>
      </c>
      <c r="K23" s="105">
        <v>7.3394495412843819E-2</v>
      </c>
      <c r="M23" s="85"/>
      <c r="N23" s="85"/>
    </row>
    <row r="24" spans="1:14" x14ac:dyDescent="0.2">
      <c r="B24" s="366"/>
      <c r="C24" s="367" t="s">
        <v>88</v>
      </c>
      <c r="D24" s="368"/>
      <c r="E24" s="176">
        <v>10.224561449999996</v>
      </c>
      <c r="F24" s="176">
        <v>28.262059520000001</v>
      </c>
      <c r="G24" s="176">
        <v>10.206992620000001</v>
      </c>
      <c r="H24" s="176">
        <v>54.10069979</v>
      </c>
      <c r="I24" s="211">
        <v>8.0841540399999978</v>
      </c>
      <c r="J24" s="177">
        <v>0.10401845570211232</v>
      </c>
      <c r="K24" s="105">
        <v>-0.85057209848708326</v>
      </c>
      <c r="M24" s="85"/>
      <c r="N24" s="85"/>
    </row>
    <row r="25" spans="1:14" x14ac:dyDescent="0.2">
      <c r="B25" s="353" t="s">
        <v>112</v>
      </c>
      <c r="C25" s="354"/>
      <c r="D25" s="355"/>
      <c r="E25" s="178">
        <v>62.319410819999995</v>
      </c>
      <c r="F25" s="178">
        <v>84.165149959999994</v>
      </c>
      <c r="G25" s="178">
        <v>72.402991170000007</v>
      </c>
      <c r="H25" s="178">
        <v>134.77590735000001</v>
      </c>
      <c r="I25" s="178">
        <v>77.71845857000001</v>
      </c>
      <c r="J25" s="179">
        <v>1</v>
      </c>
      <c r="K25" s="110">
        <v>-0.42335050753416426</v>
      </c>
      <c r="M25" s="85"/>
      <c r="N25" s="85"/>
    </row>
    <row r="26" spans="1:14" x14ac:dyDescent="0.2">
      <c r="B26" s="364" t="s">
        <v>118</v>
      </c>
      <c r="C26" s="88" t="s">
        <v>312</v>
      </c>
      <c r="D26" s="82" t="s">
        <v>367</v>
      </c>
      <c r="E26" s="176">
        <v>5.3258929400000001</v>
      </c>
      <c r="F26" s="176">
        <v>7.8101276799999999</v>
      </c>
      <c r="G26" s="176">
        <v>10.94985147</v>
      </c>
      <c r="H26" s="176">
        <v>9.7120506000000013</v>
      </c>
      <c r="I26" s="211">
        <v>11.94018784</v>
      </c>
      <c r="J26" s="177">
        <v>0.26861426788545323</v>
      </c>
      <c r="K26" s="105">
        <v>0.22941985495833372</v>
      </c>
      <c r="M26" s="85"/>
      <c r="N26" s="85"/>
    </row>
    <row r="27" spans="1:14" x14ac:dyDescent="0.2">
      <c r="B27" s="365"/>
      <c r="C27" s="88" t="s">
        <v>313</v>
      </c>
      <c r="D27" s="82" t="s">
        <v>368</v>
      </c>
      <c r="E27" s="176">
        <v>0</v>
      </c>
      <c r="F27" s="176">
        <v>0</v>
      </c>
      <c r="G27" s="176">
        <v>0</v>
      </c>
      <c r="H27" s="176">
        <v>0</v>
      </c>
      <c r="I27" s="211">
        <v>3.1418519900000001</v>
      </c>
      <c r="J27" s="177">
        <v>7.068115538945359E-2</v>
      </c>
      <c r="K27" s="105" t="s">
        <v>60</v>
      </c>
      <c r="M27" s="85"/>
      <c r="N27" s="85"/>
    </row>
    <row r="28" spans="1:14" x14ac:dyDescent="0.2">
      <c r="B28" s="365"/>
      <c r="C28" s="88" t="s">
        <v>314</v>
      </c>
      <c r="D28" s="82" t="s">
        <v>369</v>
      </c>
      <c r="E28" s="176">
        <v>0</v>
      </c>
      <c r="F28" s="176">
        <v>0</v>
      </c>
      <c r="G28" s="176">
        <v>0</v>
      </c>
      <c r="H28" s="176">
        <v>0.331509</v>
      </c>
      <c r="I28" s="211">
        <v>2.9495502</v>
      </c>
      <c r="J28" s="177">
        <v>6.6355008663280132E-2</v>
      </c>
      <c r="K28" s="105">
        <v>7.897345773417916</v>
      </c>
      <c r="M28" s="85"/>
      <c r="N28" s="85"/>
    </row>
    <row r="29" spans="1:14" x14ac:dyDescent="0.2">
      <c r="B29" s="366"/>
      <c r="C29" s="367" t="s">
        <v>88</v>
      </c>
      <c r="D29" s="368"/>
      <c r="E29" s="176">
        <v>25.568940520000012</v>
      </c>
      <c r="F29" s="176">
        <v>18.935324410000007</v>
      </c>
      <c r="G29" s="176">
        <v>32.918998749999993</v>
      </c>
      <c r="H29" s="176">
        <v>32.374092460000007</v>
      </c>
      <c r="I29" s="211">
        <v>26.419465880000008</v>
      </c>
      <c r="J29" s="177">
        <v>0.59434956806181305</v>
      </c>
      <c r="K29" s="105">
        <v>-0.18393184572995436</v>
      </c>
      <c r="M29" s="85"/>
      <c r="N29" s="85"/>
    </row>
    <row r="30" spans="1:14" x14ac:dyDescent="0.2">
      <c r="B30" s="353" t="s">
        <v>113</v>
      </c>
      <c r="C30" s="354"/>
      <c r="D30" s="355"/>
      <c r="E30" s="178">
        <v>30.894833460000012</v>
      </c>
      <c r="F30" s="178">
        <v>26.745452090000008</v>
      </c>
      <c r="G30" s="178">
        <v>43.868850219999992</v>
      </c>
      <c r="H30" s="178">
        <v>42.417652060000009</v>
      </c>
      <c r="I30" s="178">
        <v>44.451055910000008</v>
      </c>
      <c r="J30" s="179">
        <v>1</v>
      </c>
      <c r="K30" s="110">
        <v>4.7937680452556419E-2</v>
      </c>
      <c r="M30" s="85"/>
      <c r="N30" s="85"/>
    </row>
    <row r="31" spans="1:14" x14ac:dyDescent="0.2">
      <c r="B31" s="359" t="s">
        <v>364</v>
      </c>
      <c r="C31" s="359"/>
      <c r="D31" s="359"/>
      <c r="E31" s="180">
        <v>93.214244280000003</v>
      </c>
      <c r="F31" s="180">
        <v>110.91060204999999</v>
      </c>
      <c r="G31" s="180">
        <v>116.27184138999999</v>
      </c>
      <c r="H31" s="180">
        <v>177.19355941000003</v>
      </c>
      <c r="I31" s="180">
        <v>122.16951448000003</v>
      </c>
      <c r="J31" s="181"/>
      <c r="K31" s="108">
        <v>-0.31053072760213818</v>
      </c>
      <c r="M31" s="85"/>
      <c r="N31" s="85"/>
    </row>
    <row r="32" spans="1:14" ht="11.25" customHeight="1" x14ac:dyDescent="0.2">
      <c r="B32" s="358" t="s">
        <v>119</v>
      </c>
      <c r="C32" s="358"/>
      <c r="D32" s="358"/>
      <c r="E32" s="358"/>
      <c r="F32" s="358"/>
      <c r="G32" s="358"/>
      <c r="H32" s="358"/>
      <c r="I32" s="358"/>
      <c r="J32" s="358"/>
      <c r="K32" s="358"/>
    </row>
    <row r="34" spans="1:12" ht="12" x14ac:dyDescent="0.2">
      <c r="B34" s="261" t="s">
        <v>361</v>
      </c>
    </row>
    <row r="35" spans="1:12" ht="15" customHeight="1" x14ac:dyDescent="0.2">
      <c r="A35" s="259"/>
      <c r="B35" s="360" t="s">
        <v>126</v>
      </c>
      <c r="C35" s="375">
        <v>2016</v>
      </c>
      <c r="D35" s="372">
        <v>2017</v>
      </c>
      <c r="E35" s="372">
        <v>2018</v>
      </c>
      <c r="F35" s="372">
        <v>2019</v>
      </c>
      <c r="G35" s="372">
        <v>2020</v>
      </c>
      <c r="H35" s="369" t="s">
        <v>78</v>
      </c>
      <c r="I35" s="346" t="s">
        <v>83</v>
      </c>
    </row>
    <row r="36" spans="1:12" x14ac:dyDescent="0.2">
      <c r="B36" s="360"/>
      <c r="C36" s="376"/>
      <c r="D36" s="373"/>
      <c r="E36" s="373"/>
      <c r="F36" s="373"/>
      <c r="G36" s="373"/>
      <c r="H36" s="369"/>
      <c r="I36" s="346"/>
    </row>
    <row r="37" spans="1:12" x14ac:dyDescent="0.2">
      <c r="B37" s="89" t="s">
        <v>92</v>
      </c>
      <c r="C37" s="182">
        <v>2.5244199999999998E-2</v>
      </c>
      <c r="D37" s="182">
        <v>2.4369720000000004E-2</v>
      </c>
      <c r="E37" s="182">
        <v>0.12874205999999996</v>
      </c>
      <c r="F37" s="182">
        <v>6.0866099999999979E-2</v>
      </c>
      <c r="G37" s="195">
        <v>2.6533620000000004E-2</v>
      </c>
      <c r="H37" s="183">
        <v>3.2055432322207074E-3</v>
      </c>
      <c r="I37" s="113">
        <v>-0.56406571145514484</v>
      </c>
      <c r="K37" s="85"/>
      <c r="L37" s="85"/>
    </row>
    <row r="38" spans="1:12" x14ac:dyDescent="0.2">
      <c r="B38" s="89" t="s">
        <v>127</v>
      </c>
      <c r="C38" s="182">
        <v>4.7511784300000022</v>
      </c>
      <c r="D38" s="182">
        <v>4.6703982200000018</v>
      </c>
      <c r="E38" s="182">
        <v>7.9220747700000036</v>
      </c>
      <c r="F38" s="182">
        <v>7.8989337299999987</v>
      </c>
      <c r="G38" s="195">
        <v>8.2508814699999995</v>
      </c>
      <c r="H38" s="183">
        <v>0.99679415232500257</v>
      </c>
      <c r="I38" s="113">
        <v>4.4556360646919924E-2</v>
      </c>
      <c r="K38" s="85"/>
      <c r="L38" s="85"/>
    </row>
    <row r="39" spans="1:12" ht="22.5" x14ac:dyDescent="0.2">
      <c r="B39" s="89" t="s">
        <v>128</v>
      </c>
      <c r="C39" s="182">
        <v>0</v>
      </c>
      <c r="D39" s="182">
        <v>0</v>
      </c>
      <c r="E39" s="182">
        <v>0</v>
      </c>
      <c r="F39" s="182">
        <v>0</v>
      </c>
      <c r="G39" s="195">
        <v>0</v>
      </c>
      <c r="H39" s="183">
        <v>0</v>
      </c>
      <c r="I39" s="113" t="s">
        <v>60</v>
      </c>
      <c r="K39" s="85"/>
      <c r="L39" s="85"/>
    </row>
    <row r="40" spans="1:12" x14ac:dyDescent="0.2">
      <c r="B40" s="89" t="s">
        <v>93</v>
      </c>
      <c r="C40" s="182">
        <v>0</v>
      </c>
      <c r="D40" s="182">
        <v>0</v>
      </c>
      <c r="E40" s="182">
        <v>0</v>
      </c>
      <c r="F40" s="182">
        <v>0</v>
      </c>
      <c r="G40" s="195">
        <v>0</v>
      </c>
      <c r="H40" s="183">
        <v>0</v>
      </c>
      <c r="I40" s="113" t="s">
        <v>60</v>
      </c>
      <c r="K40" s="85"/>
      <c r="L40" s="85"/>
    </row>
    <row r="41" spans="1:12" x14ac:dyDescent="0.2">
      <c r="B41" s="89" t="s">
        <v>94</v>
      </c>
      <c r="C41" s="182">
        <v>1.3040590000000001E-2</v>
      </c>
      <c r="D41" s="182">
        <v>1.955169E-2</v>
      </c>
      <c r="E41" s="182">
        <v>4.91165E-2</v>
      </c>
      <c r="F41" s="182">
        <v>5.5145400000000001E-3</v>
      </c>
      <c r="G41" s="195">
        <v>2.52E-6</v>
      </c>
      <c r="H41" s="183">
        <v>3.0444277656784793E-7</v>
      </c>
      <c r="I41" s="113">
        <v>-0.99954302625422975</v>
      </c>
      <c r="K41" s="85"/>
      <c r="L41" s="85"/>
    </row>
    <row r="42" spans="1:12" x14ac:dyDescent="0.2">
      <c r="B42" s="185" t="s">
        <v>362</v>
      </c>
      <c r="C42" s="196">
        <v>4.7894632200000027</v>
      </c>
      <c r="D42" s="196">
        <v>4.7143196300000021</v>
      </c>
      <c r="E42" s="196">
        <v>8.0999333300000043</v>
      </c>
      <c r="F42" s="196">
        <v>7.9653143699999989</v>
      </c>
      <c r="G42" s="196">
        <v>8.2774176100000005</v>
      </c>
      <c r="H42" s="197">
        <v>1</v>
      </c>
      <c r="I42" s="116">
        <v>3.918278996940594E-2</v>
      </c>
      <c r="K42" s="85"/>
      <c r="L42" s="85"/>
    </row>
    <row r="43" spans="1:12" x14ac:dyDescent="0.2">
      <c r="B43" s="358" t="s">
        <v>129</v>
      </c>
      <c r="C43" s="358"/>
      <c r="D43" s="358"/>
      <c r="E43" s="358"/>
      <c r="F43" s="358"/>
      <c r="G43" s="358"/>
      <c r="H43" s="358"/>
      <c r="I43" s="358"/>
    </row>
    <row r="44" spans="1:12" ht="15" customHeight="1" x14ac:dyDescent="0.2">
      <c r="B44" s="295" t="s">
        <v>191</v>
      </c>
      <c r="C44" s="295"/>
      <c r="D44" s="295"/>
      <c r="E44" s="295"/>
      <c r="F44" s="295"/>
      <c r="G44" s="295"/>
      <c r="H44" s="295"/>
      <c r="I44" s="295"/>
    </row>
    <row r="46" spans="1:12" ht="12.75" x14ac:dyDescent="0.2">
      <c r="B46" s="208" t="s">
        <v>168</v>
      </c>
    </row>
    <row r="47" spans="1:12" x14ac:dyDescent="0.2">
      <c r="B47" s="347" t="s">
        <v>77</v>
      </c>
      <c r="C47" s="341" t="s">
        <v>95</v>
      </c>
      <c r="D47" s="343">
        <v>2019</v>
      </c>
      <c r="E47" s="344"/>
      <c r="F47" s="344"/>
      <c r="G47" s="345"/>
      <c r="H47" s="343">
        <v>2020</v>
      </c>
      <c r="I47" s="344"/>
      <c r="J47" s="344"/>
      <c r="K47" s="345"/>
    </row>
    <row r="48" spans="1:12" ht="12.75" x14ac:dyDescent="0.2">
      <c r="B48" s="348"/>
      <c r="C48" s="342"/>
      <c r="D48" s="237" t="s">
        <v>134</v>
      </c>
      <c r="E48" s="237" t="s">
        <v>135</v>
      </c>
      <c r="F48" s="237" t="s">
        <v>58</v>
      </c>
      <c r="G48" s="237" t="s">
        <v>59</v>
      </c>
      <c r="H48" s="237" t="s">
        <v>134</v>
      </c>
      <c r="I48" s="237" t="s">
        <v>135</v>
      </c>
      <c r="J48" s="237" t="s">
        <v>58</v>
      </c>
      <c r="K48" s="237" t="s">
        <v>59</v>
      </c>
    </row>
    <row r="49" spans="2:12" x14ac:dyDescent="0.2">
      <c r="B49" s="384" t="s">
        <v>96</v>
      </c>
      <c r="C49" s="161" t="s">
        <v>315</v>
      </c>
      <c r="D49" s="75">
        <v>687</v>
      </c>
      <c r="E49" s="75">
        <v>0</v>
      </c>
      <c r="F49" s="75">
        <v>0</v>
      </c>
      <c r="G49" s="75">
        <v>0</v>
      </c>
      <c r="H49" s="124">
        <v>440</v>
      </c>
      <c r="I49" s="124">
        <v>1</v>
      </c>
      <c r="J49" s="124">
        <v>0</v>
      </c>
      <c r="K49" s="124">
        <v>0</v>
      </c>
    </row>
    <row r="50" spans="2:12" x14ac:dyDescent="0.2">
      <c r="B50" s="385"/>
      <c r="C50" s="161" t="s">
        <v>316</v>
      </c>
      <c r="D50" s="75">
        <v>6356</v>
      </c>
      <c r="E50" s="75">
        <v>128</v>
      </c>
      <c r="F50" s="75">
        <v>0</v>
      </c>
      <c r="G50" s="75">
        <v>0</v>
      </c>
      <c r="H50" s="124">
        <v>4061</v>
      </c>
      <c r="I50" s="124">
        <v>75</v>
      </c>
      <c r="J50" s="124">
        <v>1</v>
      </c>
      <c r="K50" s="124">
        <v>22.05161</v>
      </c>
    </row>
    <row r="51" spans="2:12" x14ac:dyDescent="0.2">
      <c r="B51" s="386"/>
      <c r="C51" s="161" t="s">
        <v>317</v>
      </c>
      <c r="D51" s="75">
        <v>89135</v>
      </c>
      <c r="E51" s="75">
        <v>3255</v>
      </c>
      <c r="F51" s="75">
        <v>13507</v>
      </c>
      <c r="G51" s="75">
        <v>106714.42849000001</v>
      </c>
      <c r="H51" s="124">
        <v>34767</v>
      </c>
      <c r="I51" s="124">
        <v>885</v>
      </c>
      <c r="J51" s="124">
        <v>11791</v>
      </c>
      <c r="K51" s="124">
        <v>132035.42017999999</v>
      </c>
    </row>
    <row r="52" spans="2:12" x14ac:dyDescent="0.2">
      <c r="B52" s="357" t="s">
        <v>130</v>
      </c>
      <c r="C52" s="357"/>
      <c r="D52" s="247">
        <v>96178</v>
      </c>
      <c r="E52" s="247">
        <v>3383</v>
      </c>
      <c r="F52" s="247">
        <v>13507</v>
      </c>
      <c r="G52" s="247">
        <v>106714.42849000001</v>
      </c>
      <c r="H52" s="247">
        <v>39268</v>
      </c>
      <c r="I52" s="247">
        <v>961</v>
      </c>
      <c r="J52" s="247">
        <v>11792</v>
      </c>
      <c r="K52" s="247">
        <v>132057.47178999998</v>
      </c>
    </row>
    <row r="53" spans="2:12" x14ac:dyDescent="0.2">
      <c r="B53" s="379" t="s">
        <v>100</v>
      </c>
      <c r="C53" s="161" t="s">
        <v>315</v>
      </c>
      <c r="D53" s="75">
        <v>605</v>
      </c>
      <c r="E53" s="75">
        <v>0</v>
      </c>
      <c r="F53" s="75">
        <v>0</v>
      </c>
      <c r="G53" s="92">
        <v>0</v>
      </c>
      <c r="H53" s="124">
        <v>558</v>
      </c>
      <c r="I53" s="124">
        <v>1</v>
      </c>
      <c r="J53" s="124">
        <v>1</v>
      </c>
      <c r="K53" s="124">
        <v>0</v>
      </c>
    </row>
    <row r="54" spans="2:12" x14ac:dyDescent="0.2">
      <c r="B54" s="380"/>
      <c r="C54" s="161" t="s">
        <v>316</v>
      </c>
      <c r="D54" s="75">
        <v>8334</v>
      </c>
      <c r="E54" s="75">
        <v>188</v>
      </c>
      <c r="F54" s="75">
        <v>0</v>
      </c>
      <c r="G54" s="75">
        <v>0</v>
      </c>
      <c r="H54" s="124">
        <v>5251</v>
      </c>
      <c r="I54" s="124">
        <v>102</v>
      </c>
      <c r="J54" s="124">
        <v>0</v>
      </c>
      <c r="K54" s="124">
        <v>0</v>
      </c>
    </row>
    <row r="55" spans="2:12" x14ac:dyDescent="0.2">
      <c r="B55" s="381"/>
      <c r="C55" s="161" t="s">
        <v>317</v>
      </c>
      <c r="D55" s="75">
        <v>87437</v>
      </c>
      <c r="E55" s="75">
        <v>3144</v>
      </c>
      <c r="F55" s="75">
        <v>17400</v>
      </c>
      <c r="G55" s="258">
        <v>233518.64251999999</v>
      </c>
      <c r="H55" s="124">
        <v>33353</v>
      </c>
      <c r="I55" s="124">
        <v>864</v>
      </c>
      <c r="J55" s="124">
        <v>16382</v>
      </c>
      <c r="K55" s="124">
        <v>225178.20559999999</v>
      </c>
    </row>
    <row r="56" spans="2:12" x14ac:dyDescent="0.2">
      <c r="B56" s="357" t="s">
        <v>131</v>
      </c>
      <c r="C56" s="357"/>
      <c r="D56" s="247">
        <v>96376</v>
      </c>
      <c r="E56" s="247">
        <v>3332</v>
      </c>
      <c r="F56" s="247">
        <v>17400</v>
      </c>
      <c r="G56" s="247">
        <v>233518.64251999999</v>
      </c>
      <c r="H56" s="247">
        <v>39162</v>
      </c>
      <c r="I56" s="247">
        <v>967</v>
      </c>
      <c r="J56" s="247">
        <v>16383</v>
      </c>
      <c r="K56" s="247">
        <v>225178.20559999999</v>
      </c>
    </row>
    <row r="57" spans="2:12" x14ac:dyDescent="0.2">
      <c r="B57" s="343" t="s">
        <v>360</v>
      </c>
      <c r="C57" s="345"/>
      <c r="D57" s="232">
        <v>192554</v>
      </c>
      <c r="E57" s="232">
        <v>6715</v>
      </c>
      <c r="F57" s="232">
        <v>30907</v>
      </c>
      <c r="G57" s="232">
        <v>340233.07101000001</v>
      </c>
      <c r="H57" s="232">
        <v>78430</v>
      </c>
      <c r="I57" s="232">
        <v>1928</v>
      </c>
      <c r="J57" s="232">
        <v>28175</v>
      </c>
      <c r="K57" s="232">
        <v>357235.67738999997</v>
      </c>
    </row>
    <row r="58" spans="2:12" ht="11.25" customHeight="1" x14ac:dyDescent="0.2">
      <c r="B58" s="336" t="s">
        <v>144</v>
      </c>
      <c r="C58" s="336"/>
      <c r="D58" s="336"/>
      <c r="E58" s="336"/>
      <c r="F58" s="336"/>
      <c r="G58" s="336"/>
      <c r="H58" s="336"/>
      <c r="I58" s="336"/>
      <c r="J58" s="336"/>
      <c r="K58" s="336"/>
      <c r="L58" s="132"/>
    </row>
    <row r="59" spans="2:12" x14ac:dyDescent="0.2">
      <c r="B59" s="337" t="s">
        <v>67</v>
      </c>
      <c r="C59" s="337"/>
      <c r="D59" s="337"/>
      <c r="E59" s="337"/>
      <c r="F59" s="337"/>
      <c r="G59" s="337"/>
      <c r="H59" s="337"/>
      <c r="I59" s="337"/>
      <c r="J59" s="337"/>
      <c r="K59" s="337"/>
      <c r="L59" s="138"/>
    </row>
    <row r="60" spans="2:12" x14ac:dyDescent="0.2">
      <c r="B60" s="337" t="s">
        <v>68</v>
      </c>
      <c r="C60" s="337"/>
      <c r="D60" s="337"/>
      <c r="E60" s="337"/>
      <c r="F60" s="337"/>
      <c r="G60" s="337"/>
      <c r="H60" s="337"/>
      <c r="I60" s="337"/>
      <c r="J60" s="337"/>
      <c r="K60" s="337"/>
    </row>
    <row r="61" spans="2:12" x14ac:dyDescent="0.2">
      <c r="B61" s="338" t="s">
        <v>141</v>
      </c>
      <c r="C61" s="338"/>
      <c r="D61" s="338"/>
      <c r="E61" s="338"/>
      <c r="F61" s="338"/>
      <c r="G61" s="338"/>
      <c r="H61" s="338"/>
      <c r="I61" s="338"/>
      <c r="J61" s="338"/>
      <c r="K61" s="338"/>
    </row>
  </sheetData>
  <mergeCells count="47">
    <mergeCell ref="B49:B51"/>
    <mergeCell ref="B52:C52"/>
    <mergeCell ref="B53:B55"/>
    <mergeCell ref="B56:C56"/>
    <mergeCell ref="B59:K59"/>
    <mergeCell ref="K19:K20"/>
    <mergeCell ref="B31:D31"/>
    <mergeCell ref="B32:K32"/>
    <mergeCell ref="B35:B36"/>
    <mergeCell ref="C35:C36"/>
    <mergeCell ref="D35:D36"/>
    <mergeCell ref="E35:E36"/>
    <mergeCell ref="F35:F36"/>
    <mergeCell ref="G35:G36"/>
    <mergeCell ref="H35:H36"/>
    <mergeCell ref="I35:I36"/>
    <mergeCell ref="B16:J16"/>
    <mergeCell ref="B19:B20"/>
    <mergeCell ref="C19:C20"/>
    <mergeCell ref="D19:D20"/>
    <mergeCell ref="E19:E20"/>
    <mergeCell ref="F19:F20"/>
    <mergeCell ref="G19:G20"/>
    <mergeCell ref="H19:H20"/>
    <mergeCell ref="I19:I20"/>
    <mergeCell ref="J19:J20"/>
    <mergeCell ref="B9:C9"/>
    <mergeCell ref="B14:C14"/>
    <mergeCell ref="B15:C15"/>
    <mergeCell ref="B6:B8"/>
    <mergeCell ref="B10:B13"/>
    <mergeCell ref="B60:K60"/>
    <mergeCell ref="B61:K61"/>
    <mergeCell ref="B44:I44"/>
    <mergeCell ref="B26:B29"/>
    <mergeCell ref="B21:B24"/>
    <mergeCell ref="C29:D29"/>
    <mergeCell ref="C24:D24"/>
    <mergeCell ref="B25:D25"/>
    <mergeCell ref="B30:D30"/>
    <mergeCell ref="B47:B48"/>
    <mergeCell ref="C47:C48"/>
    <mergeCell ref="B57:C57"/>
    <mergeCell ref="B58:K58"/>
    <mergeCell ref="B43:I43"/>
    <mergeCell ref="D47:G47"/>
    <mergeCell ref="H47:K47"/>
  </mergeCells>
  <pageMargins left="0.7" right="0.7" top="0.75" bottom="0.75" header="0.3" footer="0.3"/>
  <pageSetup paperSize="183" scale="5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72"/>
  <sheetViews>
    <sheetView zoomScale="90" zoomScaleNormal="90" workbookViewId="0">
      <selection activeCell="D21" sqref="D21"/>
    </sheetView>
  </sheetViews>
  <sheetFormatPr baseColWidth="10" defaultColWidth="11.42578125" defaultRowHeight="11.25" x14ac:dyDescent="0.2"/>
  <cols>
    <col min="1" max="1" width="7" style="255" customWidth="1"/>
    <col min="2" max="2" width="46.28515625" style="255" customWidth="1"/>
    <col min="3" max="3" width="27.140625" style="255" customWidth="1"/>
    <col min="4" max="4" width="53.140625" style="255" customWidth="1"/>
    <col min="5" max="5" width="17.7109375" style="255" customWidth="1"/>
    <col min="6" max="8" width="11.42578125" style="255"/>
    <col min="9" max="9" width="16.28515625" style="255" customWidth="1"/>
    <col min="10" max="10" width="17.42578125" style="255" customWidth="1"/>
    <col min="11" max="11" width="14.85546875" style="255" customWidth="1"/>
    <col min="12" max="16384" width="11.42578125" style="255"/>
  </cols>
  <sheetData>
    <row r="2" spans="1:13" ht="15" x14ac:dyDescent="0.2">
      <c r="B2" s="260" t="s">
        <v>318</v>
      </c>
    </row>
    <row r="3" spans="1:13" x14ac:dyDescent="0.2">
      <c r="B3" s="254"/>
    </row>
    <row r="4" spans="1:13" ht="15" x14ac:dyDescent="0.2">
      <c r="B4" s="265" t="s">
        <v>76</v>
      </c>
    </row>
    <row r="5" spans="1:13" ht="21" customHeight="1" x14ac:dyDescent="0.2">
      <c r="A5" s="259"/>
      <c r="B5" s="236" t="s">
        <v>105</v>
      </c>
      <c r="C5" s="236" t="s">
        <v>77</v>
      </c>
      <c r="D5" s="93">
        <v>2016</v>
      </c>
      <c r="E5" s="93">
        <v>2017</v>
      </c>
      <c r="F5" s="93">
        <v>2018</v>
      </c>
      <c r="G5" s="93">
        <v>2019</v>
      </c>
      <c r="H5" s="93">
        <v>2020</v>
      </c>
      <c r="I5" s="146" t="s">
        <v>78</v>
      </c>
      <c r="J5" s="146" t="s">
        <v>83</v>
      </c>
    </row>
    <row r="6" spans="1:13" x14ac:dyDescent="0.2">
      <c r="B6" s="364" t="s">
        <v>181</v>
      </c>
      <c r="C6" s="82" t="s">
        <v>0</v>
      </c>
      <c r="D6" s="83">
        <v>6219</v>
      </c>
      <c r="E6" s="83">
        <v>5537</v>
      </c>
      <c r="F6" s="83">
        <v>6509</v>
      </c>
      <c r="G6" s="83">
        <v>6803</v>
      </c>
      <c r="H6" s="97">
        <v>5334</v>
      </c>
      <c r="I6" s="245">
        <v>1</v>
      </c>
      <c r="J6" s="246">
        <v>-0.21593414669998534</v>
      </c>
      <c r="L6" s="85"/>
      <c r="M6" s="85"/>
    </row>
    <row r="7" spans="1:13" x14ac:dyDescent="0.2">
      <c r="B7" s="365"/>
      <c r="C7" s="82" t="s">
        <v>1</v>
      </c>
      <c r="D7" s="83">
        <v>0</v>
      </c>
      <c r="E7" s="83">
        <v>0</v>
      </c>
      <c r="F7" s="83">
        <v>0</v>
      </c>
      <c r="G7" s="83">
        <v>7</v>
      </c>
      <c r="H7" s="97">
        <v>0</v>
      </c>
      <c r="I7" s="245">
        <v>0</v>
      </c>
      <c r="J7" s="246">
        <v>-1</v>
      </c>
      <c r="L7" s="85"/>
      <c r="M7" s="85"/>
    </row>
    <row r="8" spans="1:13" x14ac:dyDescent="0.2">
      <c r="B8" s="366"/>
      <c r="C8" s="82" t="s">
        <v>21</v>
      </c>
      <c r="D8" s="83">
        <v>0</v>
      </c>
      <c r="E8" s="83">
        <v>3</v>
      </c>
      <c r="F8" s="83">
        <v>4</v>
      </c>
      <c r="G8" s="83">
        <v>3</v>
      </c>
      <c r="H8" s="97">
        <v>0</v>
      </c>
      <c r="I8" s="245">
        <v>0</v>
      </c>
      <c r="J8" s="246">
        <v>-1</v>
      </c>
      <c r="L8" s="85"/>
      <c r="M8" s="85"/>
    </row>
    <row r="9" spans="1:13" x14ac:dyDescent="0.2">
      <c r="B9" s="353" t="s">
        <v>106</v>
      </c>
      <c r="C9" s="355"/>
      <c r="D9" s="95">
        <v>6219</v>
      </c>
      <c r="E9" s="95">
        <v>5540</v>
      </c>
      <c r="F9" s="95">
        <v>6513</v>
      </c>
      <c r="G9" s="95">
        <v>6813</v>
      </c>
      <c r="H9" s="95">
        <v>5334</v>
      </c>
      <c r="I9" s="248">
        <v>1</v>
      </c>
      <c r="J9" s="249">
        <v>-0.21708498458828707</v>
      </c>
      <c r="L9" s="85"/>
      <c r="M9" s="85"/>
    </row>
    <row r="10" spans="1:13" x14ac:dyDescent="0.2">
      <c r="B10" s="364" t="s">
        <v>180</v>
      </c>
      <c r="C10" s="82" t="s">
        <v>29</v>
      </c>
      <c r="D10" s="83">
        <v>445</v>
      </c>
      <c r="E10" s="83">
        <v>502</v>
      </c>
      <c r="F10" s="83">
        <v>545</v>
      </c>
      <c r="G10" s="83">
        <v>519</v>
      </c>
      <c r="H10" s="97">
        <v>557</v>
      </c>
      <c r="I10" s="245">
        <v>0.85168195718654438</v>
      </c>
      <c r="J10" s="246">
        <v>7.3217726396917149E-2</v>
      </c>
      <c r="L10" s="85"/>
      <c r="M10" s="85"/>
    </row>
    <row r="11" spans="1:13" x14ac:dyDescent="0.2">
      <c r="B11" s="365"/>
      <c r="C11" s="82" t="s">
        <v>146</v>
      </c>
      <c r="D11" s="83">
        <v>28</v>
      </c>
      <c r="E11" s="83">
        <v>81</v>
      </c>
      <c r="F11" s="83">
        <v>71</v>
      </c>
      <c r="G11" s="83">
        <v>67</v>
      </c>
      <c r="H11" s="97">
        <v>91</v>
      </c>
      <c r="I11" s="245">
        <v>0.13914373088685014</v>
      </c>
      <c r="J11" s="246">
        <v>0.35820895522388052</v>
      </c>
      <c r="L11" s="85"/>
      <c r="M11" s="85"/>
    </row>
    <row r="12" spans="1:13" x14ac:dyDescent="0.2">
      <c r="B12" s="365"/>
      <c r="C12" s="82" t="s">
        <v>147</v>
      </c>
      <c r="D12" s="83">
        <v>16</v>
      </c>
      <c r="E12" s="83">
        <v>8</v>
      </c>
      <c r="F12" s="83">
        <v>19</v>
      </c>
      <c r="G12" s="83">
        <v>12</v>
      </c>
      <c r="H12" s="97">
        <v>3</v>
      </c>
      <c r="I12" s="245">
        <v>4.5871559633027525E-3</v>
      </c>
      <c r="J12" s="246">
        <v>-0.75</v>
      </c>
      <c r="L12" s="85"/>
      <c r="M12" s="85"/>
    </row>
    <row r="13" spans="1:13" x14ac:dyDescent="0.2">
      <c r="B13" s="366"/>
      <c r="C13" s="82" t="s">
        <v>30</v>
      </c>
      <c r="D13" s="83">
        <v>1</v>
      </c>
      <c r="E13" s="83">
        <v>1</v>
      </c>
      <c r="F13" s="83">
        <v>3</v>
      </c>
      <c r="G13" s="83">
        <v>3</v>
      </c>
      <c r="H13" s="97">
        <v>3</v>
      </c>
      <c r="I13" s="245">
        <v>4.5871559633027525E-3</v>
      </c>
      <c r="J13" s="246">
        <v>0</v>
      </c>
      <c r="L13" s="85"/>
      <c r="M13" s="85"/>
    </row>
    <row r="14" spans="1:13" x14ac:dyDescent="0.2">
      <c r="B14" s="353" t="s">
        <v>107</v>
      </c>
      <c r="C14" s="355"/>
      <c r="D14" s="95">
        <v>490</v>
      </c>
      <c r="E14" s="95">
        <v>592</v>
      </c>
      <c r="F14" s="95">
        <v>638</v>
      </c>
      <c r="G14" s="95">
        <v>601</v>
      </c>
      <c r="H14" s="95">
        <v>654</v>
      </c>
      <c r="I14" s="248">
        <v>1</v>
      </c>
      <c r="J14" s="249">
        <v>8.8186356073211236E-2</v>
      </c>
      <c r="L14" s="85"/>
      <c r="M14" s="85"/>
    </row>
    <row r="15" spans="1:13" x14ac:dyDescent="0.2">
      <c r="B15" s="351" t="s">
        <v>387</v>
      </c>
      <c r="C15" s="352"/>
      <c r="D15" s="96">
        <v>6709</v>
      </c>
      <c r="E15" s="96">
        <v>6132</v>
      </c>
      <c r="F15" s="96">
        <v>7151</v>
      </c>
      <c r="G15" s="96">
        <v>7414</v>
      </c>
      <c r="H15" s="96">
        <v>5988</v>
      </c>
      <c r="I15" s="250"/>
      <c r="J15" s="251">
        <v>-0.19233881845157808</v>
      </c>
      <c r="L15" s="85"/>
      <c r="M15" s="85"/>
    </row>
    <row r="16" spans="1:13" ht="15" customHeight="1" x14ac:dyDescent="0.2">
      <c r="B16" s="358" t="s">
        <v>108</v>
      </c>
      <c r="C16" s="358"/>
      <c r="D16" s="358"/>
      <c r="E16" s="358"/>
      <c r="F16" s="358"/>
      <c r="G16" s="358"/>
      <c r="H16" s="358"/>
      <c r="I16" s="358"/>
      <c r="J16" s="358"/>
    </row>
    <row r="17" spans="1:14" ht="15" customHeight="1" x14ac:dyDescent="0.2">
      <c r="B17" s="257"/>
      <c r="C17" s="257"/>
      <c r="D17" s="257"/>
      <c r="E17" s="257"/>
      <c r="F17" s="257"/>
      <c r="G17" s="257"/>
      <c r="H17" s="257"/>
      <c r="I17" s="257"/>
      <c r="J17" s="257"/>
    </row>
    <row r="18" spans="1:14" ht="12.75" x14ac:dyDescent="0.2">
      <c r="B18" s="263" t="s">
        <v>139</v>
      </c>
    </row>
    <row r="19" spans="1:14" ht="15" customHeight="1" x14ac:dyDescent="0.2">
      <c r="A19" s="259"/>
      <c r="B19" s="360" t="s">
        <v>81</v>
      </c>
      <c r="C19" s="360" t="s">
        <v>111</v>
      </c>
      <c r="D19" s="360" t="s">
        <v>82</v>
      </c>
      <c r="E19" s="360">
        <v>2016</v>
      </c>
      <c r="F19" s="346">
        <v>2017</v>
      </c>
      <c r="G19" s="346">
        <v>2018</v>
      </c>
      <c r="H19" s="346">
        <v>2019</v>
      </c>
      <c r="I19" s="346">
        <v>2020</v>
      </c>
      <c r="J19" s="369" t="s">
        <v>78</v>
      </c>
      <c r="K19" s="346" t="s">
        <v>83</v>
      </c>
    </row>
    <row r="20" spans="1:14" x14ac:dyDescent="0.2">
      <c r="B20" s="360"/>
      <c r="C20" s="360"/>
      <c r="D20" s="360"/>
      <c r="E20" s="360"/>
      <c r="F20" s="346"/>
      <c r="G20" s="346"/>
      <c r="H20" s="346"/>
      <c r="I20" s="346"/>
      <c r="J20" s="369"/>
      <c r="K20" s="346"/>
    </row>
    <row r="21" spans="1:14" x14ac:dyDescent="0.2">
      <c r="B21" s="364" t="s">
        <v>117</v>
      </c>
      <c r="C21" s="88" t="s">
        <v>319</v>
      </c>
      <c r="D21" s="82" t="s">
        <v>383</v>
      </c>
      <c r="E21" s="176">
        <v>429.74287829000014</v>
      </c>
      <c r="F21" s="176">
        <v>482.55586515999994</v>
      </c>
      <c r="G21" s="176">
        <v>457.41790413999996</v>
      </c>
      <c r="H21" s="176">
        <v>428.33568538999998</v>
      </c>
      <c r="I21" s="211">
        <v>254.61014164999997</v>
      </c>
      <c r="J21" s="177">
        <v>0.50702593842687116</v>
      </c>
      <c r="K21" s="105">
        <v>-0.40558269989067752</v>
      </c>
      <c r="M21" s="85"/>
      <c r="N21" s="85"/>
    </row>
    <row r="22" spans="1:14" x14ac:dyDescent="0.2">
      <c r="B22" s="365"/>
      <c r="C22" s="88" t="s">
        <v>310</v>
      </c>
      <c r="D22" s="82" t="s">
        <v>365</v>
      </c>
      <c r="E22" s="176">
        <v>32.3146798</v>
      </c>
      <c r="F22" s="176">
        <v>43.800375769999995</v>
      </c>
      <c r="G22" s="176">
        <v>64.091134140000008</v>
      </c>
      <c r="H22" s="176">
        <v>91.326613440000003</v>
      </c>
      <c r="I22" s="211">
        <v>81.859143060000008</v>
      </c>
      <c r="J22" s="177">
        <v>0.16301278715704295</v>
      </c>
      <c r="K22" s="105">
        <v>-0.10366606209722162</v>
      </c>
      <c r="M22" s="85"/>
      <c r="N22" s="85"/>
    </row>
    <row r="23" spans="1:14" x14ac:dyDescent="0.2">
      <c r="B23" s="365"/>
      <c r="C23" s="88" t="s">
        <v>248</v>
      </c>
      <c r="D23" s="82" t="s">
        <v>384</v>
      </c>
      <c r="E23" s="176">
        <v>55.404392929999993</v>
      </c>
      <c r="F23" s="176">
        <v>53.330035479999999</v>
      </c>
      <c r="G23" s="176">
        <v>65.528600440000005</v>
      </c>
      <c r="H23" s="176">
        <v>66.134471530000013</v>
      </c>
      <c r="I23" s="211">
        <v>30.483843560000004</v>
      </c>
      <c r="J23" s="177">
        <v>6.0704963626757945E-2</v>
      </c>
      <c r="K23" s="105">
        <v>-0.53906271790238947</v>
      </c>
      <c r="M23" s="85"/>
      <c r="N23" s="85"/>
    </row>
    <row r="24" spans="1:14" x14ac:dyDescent="0.2">
      <c r="B24" s="366"/>
      <c r="C24" s="367" t="s">
        <v>88</v>
      </c>
      <c r="D24" s="368"/>
      <c r="E24" s="176">
        <v>155.05634251999999</v>
      </c>
      <c r="F24" s="176">
        <v>161.65868691000011</v>
      </c>
      <c r="G24" s="176">
        <v>162.71788774999999</v>
      </c>
      <c r="H24" s="176">
        <v>135.02614576999986</v>
      </c>
      <c r="I24" s="211">
        <v>135.21080922000004</v>
      </c>
      <c r="J24" s="177">
        <v>0.26925631078932782</v>
      </c>
      <c r="K24" s="105">
        <v>1.3676125386465898E-3</v>
      </c>
      <c r="M24" s="85"/>
      <c r="N24" s="85"/>
    </row>
    <row r="25" spans="1:14" x14ac:dyDescent="0.2">
      <c r="B25" s="353" t="s">
        <v>112</v>
      </c>
      <c r="C25" s="354"/>
      <c r="D25" s="355"/>
      <c r="E25" s="178">
        <v>672.51829354000006</v>
      </c>
      <c r="F25" s="178">
        <v>741.34496332000003</v>
      </c>
      <c r="G25" s="178">
        <v>749.75552646999995</v>
      </c>
      <c r="H25" s="178">
        <v>720.82291612999984</v>
      </c>
      <c r="I25" s="178">
        <v>502.16393749000008</v>
      </c>
      <c r="J25" s="179">
        <v>1</v>
      </c>
      <c r="K25" s="110">
        <v>-0.30334631952872704</v>
      </c>
      <c r="M25" s="85"/>
      <c r="N25" s="85"/>
    </row>
    <row r="26" spans="1:14" x14ac:dyDescent="0.2">
      <c r="B26" s="364" t="s">
        <v>118</v>
      </c>
      <c r="C26" s="88" t="s">
        <v>320</v>
      </c>
      <c r="D26" s="82" t="s">
        <v>385</v>
      </c>
      <c r="E26" s="176">
        <v>12.42746616</v>
      </c>
      <c r="F26" s="176">
        <v>47.372289680000009</v>
      </c>
      <c r="G26" s="176">
        <v>83.218803959999988</v>
      </c>
      <c r="H26" s="176">
        <v>74.280012580000005</v>
      </c>
      <c r="I26" s="211">
        <v>92.405736079999997</v>
      </c>
      <c r="J26" s="177">
        <v>0.16294522711182147</v>
      </c>
      <c r="K26" s="105">
        <v>0.24401885339583762</v>
      </c>
      <c r="M26" s="85"/>
      <c r="N26" s="85"/>
    </row>
    <row r="27" spans="1:14" x14ac:dyDescent="0.2">
      <c r="B27" s="365"/>
      <c r="C27" s="88" t="s">
        <v>321</v>
      </c>
      <c r="D27" s="82" t="s">
        <v>322</v>
      </c>
      <c r="E27" s="176">
        <v>45.959436279999998</v>
      </c>
      <c r="F27" s="176">
        <v>53.989415620000003</v>
      </c>
      <c r="G27" s="176">
        <v>65.297063870000002</v>
      </c>
      <c r="H27" s="176">
        <v>67.771974200000002</v>
      </c>
      <c r="I27" s="211">
        <v>82.653624299999976</v>
      </c>
      <c r="J27" s="177">
        <v>0.14574867486060356</v>
      </c>
      <c r="K27" s="105">
        <v>0.21958413157750356</v>
      </c>
      <c r="M27" s="85"/>
      <c r="N27" s="85"/>
    </row>
    <row r="28" spans="1:14" x14ac:dyDescent="0.2">
      <c r="B28" s="365"/>
      <c r="C28" s="88" t="s">
        <v>323</v>
      </c>
      <c r="D28" s="82" t="s">
        <v>386</v>
      </c>
      <c r="E28" s="176">
        <v>21.227362190000001</v>
      </c>
      <c r="F28" s="176">
        <v>36.226287620000008</v>
      </c>
      <c r="G28" s="176">
        <v>31.587358809999998</v>
      </c>
      <c r="H28" s="176">
        <v>35.63515666</v>
      </c>
      <c r="I28" s="211">
        <v>51.767680720000001</v>
      </c>
      <c r="J28" s="177">
        <v>9.1285420687194446E-2</v>
      </c>
      <c r="K28" s="105">
        <v>0.45271371230166491</v>
      </c>
      <c r="M28" s="85"/>
      <c r="N28" s="85"/>
    </row>
    <row r="29" spans="1:14" x14ac:dyDescent="0.2">
      <c r="B29" s="366"/>
      <c r="C29" s="367" t="s">
        <v>88</v>
      </c>
      <c r="D29" s="368"/>
      <c r="E29" s="176">
        <v>315.84870944999989</v>
      </c>
      <c r="F29" s="176">
        <v>252.64328393</v>
      </c>
      <c r="G29" s="176">
        <v>399.56018279000023</v>
      </c>
      <c r="H29" s="176">
        <v>264.64046846000014</v>
      </c>
      <c r="I29" s="211">
        <v>340.2698767899999</v>
      </c>
      <c r="J29" s="177">
        <v>0.60002067734038056</v>
      </c>
      <c r="K29" s="105">
        <v>0.28578172027167104</v>
      </c>
      <c r="M29" s="85"/>
      <c r="N29" s="85"/>
    </row>
    <row r="30" spans="1:14" x14ac:dyDescent="0.2">
      <c r="B30" s="353" t="s">
        <v>113</v>
      </c>
      <c r="C30" s="354"/>
      <c r="D30" s="355"/>
      <c r="E30" s="178">
        <v>395.46297407999987</v>
      </c>
      <c r="F30" s="178">
        <v>390.23127685000003</v>
      </c>
      <c r="G30" s="178">
        <v>579.66340943000023</v>
      </c>
      <c r="H30" s="178">
        <v>442.32761190000014</v>
      </c>
      <c r="I30" s="178">
        <v>567.09691788999987</v>
      </c>
      <c r="J30" s="179">
        <v>1</v>
      </c>
      <c r="K30" s="110">
        <v>0.28207442319519305</v>
      </c>
      <c r="M30" s="85"/>
      <c r="N30" s="85"/>
    </row>
    <row r="31" spans="1:14" x14ac:dyDescent="0.2">
      <c r="B31" s="359" t="s">
        <v>382</v>
      </c>
      <c r="C31" s="359"/>
      <c r="D31" s="359"/>
      <c r="E31" s="180">
        <v>1067.9812676199999</v>
      </c>
      <c r="F31" s="180">
        <v>1131.5762401700001</v>
      </c>
      <c r="G31" s="180">
        <v>1329.4189359000002</v>
      </c>
      <c r="H31" s="180">
        <v>1163.15052803</v>
      </c>
      <c r="I31" s="180">
        <v>1069.2608553800001</v>
      </c>
      <c r="J31" s="181"/>
      <c r="K31" s="108">
        <v>-8.0720139300472726E-2</v>
      </c>
      <c r="M31" s="85"/>
      <c r="N31" s="85"/>
    </row>
    <row r="32" spans="1:14" ht="11.25" customHeight="1" x14ac:dyDescent="0.2">
      <c r="B32" s="358" t="s">
        <v>119</v>
      </c>
      <c r="C32" s="358"/>
      <c r="D32" s="358"/>
      <c r="E32" s="358"/>
      <c r="F32" s="358"/>
      <c r="G32" s="358"/>
      <c r="H32" s="358"/>
      <c r="I32" s="358"/>
      <c r="J32" s="358"/>
      <c r="K32" s="358"/>
    </row>
    <row r="33" spans="1:12" x14ac:dyDescent="0.2">
      <c r="B33" s="257"/>
      <c r="C33" s="257"/>
      <c r="D33" s="257"/>
      <c r="E33" s="257"/>
      <c r="F33" s="257"/>
      <c r="G33" s="257"/>
      <c r="H33" s="257"/>
      <c r="I33" s="257"/>
      <c r="J33" s="257"/>
      <c r="K33" s="257"/>
    </row>
    <row r="34" spans="1:12" ht="12.75" x14ac:dyDescent="0.2">
      <c r="B34" s="263" t="s">
        <v>140</v>
      </c>
    </row>
    <row r="35" spans="1:12" ht="15" customHeight="1" x14ac:dyDescent="0.2">
      <c r="A35" s="259"/>
      <c r="B35" s="360" t="s">
        <v>126</v>
      </c>
      <c r="C35" s="375">
        <v>2016</v>
      </c>
      <c r="D35" s="372">
        <v>2017</v>
      </c>
      <c r="E35" s="372">
        <v>2018</v>
      </c>
      <c r="F35" s="372">
        <v>2019</v>
      </c>
      <c r="G35" s="372">
        <v>2020</v>
      </c>
      <c r="H35" s="369" t="s">
        <v>78</v>
      </c>
      <c r="I35" s="346" t="s">
        <v>83</v>
      </c>
    </row>
    <row r="36" spans="1:12" x14ac:dyDescent="0.2">
      <c r="B36" s="360"/>
      <c r="C36" s="376"/>
      <c r="D36" s="373"/>
      <c r="E36" s="373"/>
      <c r="F36" s="373"/>
      <c r="G36" s="373"/>
      <c r="H36" s="369"/>
      <c r="I36" s="346"/>
    </row>
    <row r="37" spans="1:12" x14ac:dyDescent="0.2">
      <c r="B37" s="89" t="s">
        <v>92</v>
      </c>
      <c r="C37" s="182">
        <v>2.6817496800000007</v>
      </c>
      <c r="D37" s="182">
        <v>2.2556415800000003</v>
      </c>
      <c r="E37" s="182">
        <v>2.3143526900000002</v>
      </c>
      <c r="F37" s="182">
        <v>3.2009116900000003</v>
      </c>
      <c r="G37" s="195">
        <v>3.3906293199999995</v>
      </c>
      <c r="H37" s="183">
        <v>2.8732907904331882E-2</v>
      </c>
      <c r="I37" s="113">
        <v>5.9269873202905776E-2</v>
      </c>
      <c r="K37" s="85"/>
      <c r="L37" s="85"/>
    </row>
    <row r="38" spans="1:12" x14ac:dyDescent="0.2">
      <c r="B38" s="89" t="s">
        <v>127</v>
      </c>
      <c r="C38" s="182">
        <v>53.842518369999993</v>
      </c>
      <c r="D38" s="182">
        <v>60.239117870000022</v>
      </c>
      <c r="E38" s="182">
        <v>76.86142387000001</v>
      </c>
      <c r="F38" s="182">
        <v>75.200560270000011</v>
      </c>
      <c r="G38" s="195">
        <v>98.871783280000059</v>
      </c>
      <c r="H38" s="183">
        <v>0.83786034249279218</v>
      </c>
      <c r="I38" s="113">
        <v>0.31477455653270292</v>
      </c>
      <c r="K38" s="85"/>
      <c r="L38" s="85"/>
    </row>
    <row r="39" spans="1:12" x14ac:dyDescent="0.2">
      <c r="B39" s="89" t="s">
        <v>128</v>
      </c>
      <c r="C39" s="182">
        <v>7.1701610299999992</v>
      </c>
      <c r="D39" s="182">
        <v>0</v>
      </c>
      <c r="E39" s="182">
        <v>1.5094030699999998</v>
      </c>
      <c r="F39" s="182">
        <v>0</v>
      </c>
      <c r="G39" s="195">
        <v>15.73220139</v>
      </c>
      <c r="H39" s="183">
        <v>0.13331799232812394</v>
      </c>
      <c r="I39" s="113" t="s">
        <v>60</v>
      </c>
      <c r="K39" s="85"/>
      <c r="L39" s="85"/>
    </row>
    <row r="40" spans="1:12" x14ac:dyDescent="0.2">
      <c r="B40" s="89" t="s">
        <v>93</v>
      </c>
      <c r="C40" s="182">
        <v>0</v>
      </c>
      <c r="D40" s="182">
        <v>0</v>
      </c>
      <c r="E40" s="182">
        <v>0</v>
      </c>
      <c r="F40" s="182">
        <v>0</v>
      </c>
      <c r="G40" s="195">
        <v>0</v>
      </c>
      <c r="H40" s="183">
        <v>0</v>
      </c>
      <c r="I40" s="113" t="s">
        <v>60</v>
      </c>
      <c r="K40" s="85"/>
      <c r="L40" s="85"/>
    </row>
    <row r="41" spans="1:12" x14ac:dyDescent="0.2">
      <c r="B41" s="89" t="s">
        <v>94</v>
      </c>
      <c r="C41" s="182">
        <v>3.6526200000000005E-3</v>
      </c>
      <c r="D41" s="182">
        <v>4.5532010000000005E-2</v>
      </c>
      <c r="E41" s="182">
        <v>9.528120000000001E-3</v>
      </c>
      <c r="F41" s="182">
        <v>1.8029569999999998E-2</v>
      </c>
      <c r="G41" s="195">
        <v>1.047381E-2</v>
      </c>
      <c r="H41" s="183">
        <v>8.8757274752012812E-5</v>
      </c>
      <c r="I41" s="113">
        <v>-0.41907599571148946</v>
      </c>
      <c r="K41" s="85"/>
      <c r="L41" s="85"/>
    </row>
    <row r="42" spans="1:12" x14ac:dyDescent="0.2">
      <c r="B42" s="185" t="s">
        <v>381</v>
      </c>
      <c r="C42" s="196">
        <v>63.698081699999989</v>
      </c>
      <c r="D42" s="196">
        <v>62.540291460000027</v>
      </c>
      <c r="E42" s="196">
        <v>80.69470775000002</v>
      </c>
      <c r="F42" s="196">
        <v>78.419501530000005</v>
      </c>
      <c r="G42" s="196">
        <v>118.00508780000006</v>
      </c>
      <c r="H42" s="197">
        <v>1</v>
      </c>
      <c r="I42" s="116">
        <v>0.504792628079334</v>
      </c>
      <c r="K42" s="85"/>
      <c r="L42" s="85"/>
    </row>
    <row r="43" spans="1:12" ht="15" customHeight="1" x14ac:dyDescent="0.2">
      <c r="B43" s="358" t="s">
        <v>129</v>
      </c>
      <c r="C43" s="358"/>
      <c r="D43" s="358"/>
      <c r="E43" s="358"/>
      <c r="F43" s="358"/>
      <c r="G43" s="358"/>
      <c r="H43" s="358"/>
      <c r="I43" s="358"/>
    </row>
    <row r="44" spans="1:12" ht="15" customHeight="1" x14ac:dyDescent="0.2">
      <c r="B44" s="295" t="s">
        <v>191</v>
      </c>
      <c r="C44" s="295"/>
      <c r="D44" s="295"/>
      <c r="E44" s="295"/>
      <c r="F44" s="295"/>
      <c r="G44" s="295"/>
      <c r="H44" s="295"/>
      <c r="I44" s="295"/>
    </row>
    <row r="45" spans="1:12" ht="15" customHeight="1" x14ac:dyDescent="0.2">
      <c r="B45" s="235"/>
      <c r="C45" s="235"/>
      <c r="D45" s="235"/>
      <c r="E45" s="235"/>
      <c r="F45" s="235"/>
      <c r="G45" s="235"/>
      <c r="H45" s="235"/>
      <c r="I45" s="235"/>
    </row>
    <row r="46" spans="1:12" ht="12.75" x14ac:dyDescent="0.2">
      <c r="B46" s="208" t="s">
        <v>168</v>
      </c>
    </row>
    <row r="47" spans="1:12" x14ac:dyDescent="0.2">
      <c r="B47" s="347" t="s">
        <v>77</v>
      </c>
      <c r="C47" s="341" t="s">
        <v>95</v>
      </c>
      <c r="D47" s="343">
        <v>2019</v>
      </c>
      <c r="E47" s="344"/>
      <c r="F47" s="344"/>
      <c r="G47" s="345"/>
      <c r="H47" s="343">
        <v>2020</v>
      </c>
      <c r="I47" s="344"/>
      <c r="J47" s="344"/>
      <c r="K47" s="345"/>
    </row>
    <row r="48" spans="1:12" ht="12.75" x14ac:dyDescent="0.2">
      <c r="B48" s="348"/>
      <c r="C48" s="342"/>
      <c r="D48" s="237" t="s">
        <v>377</v>
      </c>
      <c r="E48" s="237" t="s">
        <v>378</v>
      </c>
      <c r="F48" s="237" t="s">
        <v>58</v>
      </c>
      <c r="G48" s="237" t="s">
        <v>59</v>
      </c>
      <c r="H48" s="237" t="s">
        <v>377</v>
      </c>
      <c r="I48" s="237" t="s">
        <v>378</v>
      </c>
      <c r="J48" s="237" t="s">
        <v>58</v>
      </c>
      <c r="K48" s="237" t="s">
        <v>59</v>
      </c>
    </row>
    <row r="49" spans="2:12" x14ac:dyDescent="0.2">
      <c r="B49" s="356" t="s">
        <v>96</v>
      </c>
      <c r="C49" s="161" t="s">
        <v>324</v>
      </c>
      <c r="D49" s="75">
        <v>6</v>
      </c>
      <c r="E49" s="92">
        <v>1051</v>
      </c>
      <c r="F49" s="75">
        <v>0</v>
      </c>
      <c r="G49" s="75">
        <v>0</v>
      </c>
      <c r="H49" s="123">
        <v>0</v>
      </c>
      <c r="I49" s="123">
        <v>282</v>
      </c>
      <c r="J49" s="123">
        <v>0</v>
      </c>
      <c r="K49" s="123">
        <v>0</v>
      </c>
    </row>
    <row r="50" spans="2:12" x14ac:dyDescent="0.2">
      <c r="B50" s="356"/>
      <c r="C50" s="161" t="s">
        <v>325</v>
      </c>
      <c r="D50" s="75">
        <v>24385</v>
      </c>
      <c r="E50" s="92">
        <v>281</v>
      </c>
      <c r="F50" s="75">
        <v>55</v>
      </c>
      <c r="G50" s="75">
        <v>339.70100000000002</v>
      </c>
      <c r="H50" s="123">
        <v>9251</v>
      </c>
      <c r="I50" s="123">
        <v>61</v>
      </c>
      <c r="J50" s="123">
        <v>14</v>
      </c>
      <c r="K50" s="123">
        <v>239.86799999999999</v>
      </c>
    </row>
    <row r="51" spans="2:12" x14ac:dyDescent="0.2">
      <c r="B51" s="356"/>
      <c r="C51" s="161" t="s">
        <v>326</v>
      </c>
      <c r="D51" s="75">
        <v>6191</v>
      </c>
      <c r="E51" s="92">
        <v>9</v>
      </c>
      <c r="F51" s="75">
        <v>4</v>
      </c>
      <c r="G51" s="75">
        <v>6.7</v>
      </c>
      <c r="H51" s="123">
        <v>2008</v>
      </c>
      <c r="I51" s="123">
        <v>4</v>
      </c>
      <c r="J51" s="123">
        <v>1</v>
      </c>
      <c r="K51" s="123">
        <v>1.5</v>
      </c>
    </row>
    <row r="52" spans="2:12" ht="12.75" x14ac:dyDescent="0.2">
      <c r="B52" s="356"/>
      <c r="C52" s="161" t="s">
        <v>372</v>
      </c>
      <c r="D52" s="75">
        <v>774</v>
      </c>
      <c r="E52" s="92">
        <v>18</v>
      </c>
      <c r="F52" s="75">
        <v>8</v>
      </c>
      <c r="G52" s="75">
        <v>39.055</v>
      </c>
      <c r="H52" s="123">
        <v>121</v>
      </c>
      <c r="I52" s="123">
        <v>3</v>
      </c>
      <c r="J52" s="123">
        <v>2</v>
      </c>
      <c r="K52" s="123">
        <v>15</v>
      </c>
    </row>
    <row r="53" spans="2:12" x14ac:dyDescent="0.2">
      <c r="B53" s="357" t="s">
        <v>130</v>
      </c>
      <c r="C53" s="357"/>
      <c r="D53" s="264">
        <v>31356</v>
      </c>
      <c r="E53" s="264">
        <v>1359</v>
      </c>
      <c r="F53" s="264">
        <v>67</v>
      </c>
      <c r="G53" s="264">
        <v>385.45600000000002</v>
      </c>
      <c r="H53" s="264">
        <v>11380</v>
      </c>
      <c r="I53" s="264">
        <v>350</v>
      </c>
      <c r="J53" s="264">
        <v>17</v>
      </c>
      <c r="K53" s="264">
        <v>256.36799999999999</v>
      </c>
    </row>
    <row r="54" spans="2:12" x14ac:dyDescent="0.2">
      <c r="B54" s="356" t="s">
        <v>100</v>
      </c>
      <c r="C54" s="161" t="s">
        <v>324</v>
      </c>
      <c r="D54" s="75">
        <v>9</v>
      </c>
      <c r="E54" s="92">
        <v>1058</v>
      </c>
      <c r="F54" s="75">
        <v>0</v>
      </c>
      <c r="G54" s="75">
        <v>0</v>
      </c>
      <c r="H54" s="123">
        <v>0</v>
      </c>
      <c r="I54" s="123">
        <v>280</v>
      </c>
      <c r="J54" s="123">
        <v>1</v>
      </c>
      <c r="K54" s="123">
        <v>0</v>
      </c>
    </row>
    <row r="55" spans="2:12" x14ac:dyDescent="0.2">
      <c r="B55" s="356"/>
      <c r="C55" s="161" t="s">
        <v>325</v>
      </c>
      <c r="D55" s="92">
        <v>24306</v>
      </c>
      <c r="E55" s="92">
        <v>304</v>
      </c>
      <c r="F55" s="92">
        <v>100</v>
      </c>
      <c r="G55" s="92">
        <v>1070.933</v>
      </c>
      <c r="H55" s="123">
        <v>9456</v>
      </c>
      <c r="I55" s="123">
        <v>90</v>
      </c>
      <c r="J55" s="123">
        <v>24</v>
      </c>
      <c r="K55" s="123">
        <v>335.6</v>
      </c>
    </row>
    <row r="56" spans="2:12" x14ac:dyDescent="0.2">
      <c r="B56" s="356"/>
      <c r="C56" s="161" t="s">
        <v>326</v>
      </c>
      <c r="D56" s="92">
        <v>6384</v>
      </c>
      <c r="E56" s="92">
        <v>0</v>
      </c>
      <c r="F56" s="92">
        <v>2</v>
      </c>
      <c r="G56" s="75">
        <v>5</v>
      </c>
      <c r="H56" s="123">
        <v>2084</v>
      </c>
      <c r="I56" s="123">
        <v>3</v>
      </c>
      <c r="J56" s="123">
        <v>0</v>
      </c>
      <c r="K56" s="123">
        <v>0</v>
      </c>
    </row>
    <row r="57" spans="2:12" ht="12.75" x14ac:dyDescent="0.2">
      <c r="B57" s="356"/>
      <c r="C57" s="161" t="s">
        <v>372</v>
      </c>
      <c r="D57" s="92">
        <v>650</v>
      </c>
      <c r="E57" s="92">
        <v>19</v>
      </c>
      <c r="F57" s="92">
        <v>12</v>
      </c>
      <c r="G57" s="92">
        <v>1</v>
      </c>
      <c r="H57" s="123">
        <v>104</v>
      </c>
      <c r="I57" s="123">
        <v>3</v>
      </c>
      <c r="J57" s="123">
        <v>1</v>
      </c>
      <c r="K57" s="123">
        <v>0</v>
      </c>
    </row>
    <row r="58" spans="2:12" x14ac:dyDescent="0.2">
      <c r="B58" s="357" t="s">
        <v>131</v>
      </c>
      <c r="C58" s="357"/>
      <c r="D58" s="247">
        <v>31349</v>
      </c>
      <c r="E58" s="247">
        <v>1381</v>
      </c>
      <c r="F58" s="247">
        <v>114</v>
      </c>
      <c r="G58" s="247">
        <v>1076.933</v>
      </c>
      <c r="H58" s="247">
        <v>11644</v>
      </c>
      <c r="I58" s="247">
        <v>376</v>
      </c>
      <c r="J58" s="247">
        <v>26</v>
      </c>
      <c r="K58" s="247">
        <v>335.6</v>
      </c>
    </row>
    <row r="59" spans="2:12" x14ac:dyDescent="0.2">
      <c r="B59" s="343" t="s">
        <v>375</v>
      </c>
      <c r="C59" s="345"/>
      <c r="D59" s="232">
        <v>62705</v>
      </c>
      <c r="E59" s="232">
        <v>2740</v>
      </c>
      <c r="F59" s="232">
        <v>181</v>
      </c>
      <c r="G59" s="232">
        <v>1462.3890000000001</v>
      </c>
      <c r="H59" s="232">
        <v>23024</v>
      </c>
      <c r="I59" s="232">
        <v>726</v>
      </c>
      <c r="J59" s="232">
        <v>43</v>
      </c>
      <c r="K59" s="232">
        <v>591.96800000000007</v>
      </c>
    </row>
    <row r="60" spans="2:12" ht="11.25" customHeight="1" x14ac:dyDescent="0.2">
      <c r="B60" s="338" t="s">
        <v>144</v>
      </c>
      <c r="C60" s="338"/>
      <c r="D60" s="338"/>
      <c r="E60" s="338"/>
      <c r="F60" s="338"/>
      <c r="G60" s="338"/>
      <c r="H60" s="338"/>
      <c r="I60" s="338"/>
      <c r="J60" s="338"/>
      <c r="K60" s="338"/>
      <c r="L60" s="132"/>
    </row>
    <row r="61" spans="2:12" ht="11.25" customHeight="1" x14ac:dyDescent="0.2">
      <c r="B61" s="337" t="s">
        <v>376</v>
      </c>
      <c r="C61" s="337"/>
      <c r="D61" s="337"/>
      <c r="E61" s="337"/>
      <c r="F61" s="337"/>
      <c r="G61" s="337"/>
      <c r="H61" s="337"/>
      <c r="I61" s="337"/>
      <c r="J61" s="337"/>
      <c r="K61" s="337"/>
      <c r="L61" s="138"/>
    </row>
    <row r="62" spans="2:12" x14ac:dyDescent="0.2">
      <c r="B62" s="337" t="s">
        <v>379</v>
      </c>
      <c r="C62" s="337"/>
      <c r="D62" s="337"/>
      <c r="E62" s="337"/>
      <c r="F62" s="337"/>
      <c r="G62" s="337"/>
      <c r="H62" s="337"/>
      <c r="I62" s="337"/>
      <c r="J62" s="337"/>
      <c r="K62" s="337"/>
      <c r="L62" s="138"/>
    </row>
    <row r="63" spans="2:12" ht="11.25" customHeight="1" x14ac:dyDescent="0.2">
      <c r="B63" s="337" t="s">
        <v>380</v>
      </c>
      <c r="C63" s="337"/>
      <c r="D63" s="337"/>
      <c r="E63" s="337"/>
      <c r="F63" s="337"/>
      <c r="G63" s="337"/>
      <c r="H63" s="337"/>
      <c r="I63" s="337"/>
      <c r="J63" s="337"/>
      <c r="K63" s="337"/>
      <c r="L63" s="164"/>
    </row>
    <row r="64" spans="2:12" x14ac:dyDescent="0.2">
      <c r="B64" s="338" t="s">
        <v>141</v>
      </c>
      <c r="C64" s="338"/>
      <c r="D64" s="338"/>
      <c r="E64" s="338"/>
      <c r="F64" s="338"/>
      <c r="G64" s="338"/>
      <c r="H64" s="338"/>
      <c r="I64" s="338"/>
      <c r="J64" s="338"/>
      <c r="K64" s="338"/>
      <c r="L64" s="164"/>
    </row>
    <row r="66" spans="2:11" ht="12.75" x14ac:dyDescent="0.2">
      <c r="B66" s="239" t="s">
        <v>374</v>
      </c>
      <c r="C66" s="240"/>
      <c r="D66" s="240"/>
      <c r="E66" s="240"/>
      <c r="F66" s="240"/>
      <c r="G66" s="240"/>
      <c r="H66" s="240"/>
      <c r="I66" s="240"/>
      <c r="J66" s="240"/>
      <c r="K66" s="240"/>
    </row>
    <row r="67" spans="2:11" ht="11.25" customHeight="1" x14ac:dyDescent="0.2">
      <c r="B67" s="341" t="s">
        <v>136</v>
      </c>
      <c r="C67" s="343">
        <v>2019</v>
      </c>
      <c r="D67" s="344"/>
      <c r="E67" s="345"/>
      <c r="F67" s="343">
        <v>2020</v>
      </c>
      <c r="G67" s="344"/>
      <c r="H67" s="345"/>
      <c r="I67" s="339" t="s">
        <v>101</v>
      </c>
      <c r="J67" s="339" t="s">
        <v>102</v>
      </c>
      <c r="K67" s="339" t="s">
        <v>103</v>
      </c>
    </row>
    <row r="68" spans="2:11" x14ac:dyDescent="0.2">
      <c r="B68" s="342"/>
      <c r="C68" s="126" t="s">
        <v>96</v>
      </c>
      <c r="D68" s="237" t="s">
        <v>100</v>
      </c>
      <c r="E68" s="237" t="s">
        <v>22</v>
      </c>
      <c r="F68" s="126" t="s">
        <v>96</v>
      </c>
      <c r="G68" s="237" t="s">
        <v>100</v>
      </c>
      <c r="H68" s="237" t="s">
        <v>22</v>
      </c>
      <c r="I68" s="340"/>
      <c r="J68" s="340"/>
      <c r="K68" s="340"/>
    </row>
    <row r="69" spans="2:11" x14ac:dyDescent="0.2">
      <c r="B69" s="91" t="s">
        <v>137</v>
      </c>
      <c r="C69" s="75">
        <v>198</v>
      </c>
      <c r="D69" s="75">
        <v>0</v>
      </c>
      <c r="E69" s="75">
        <v>198</v>
      </c>
      <c r="F69" s="123">
        <v>224</v>
      </c>
      <c r="G69" s="123">
        <v>0</v>
      </c>
      <c r="H69" s="124">
        <v>224</v>
      </c>
      <c r="I69" s="76">
        <v>0.13131313131313133</v>
      </c>
      <c r="J69" s="76" t="s">
        <v>60</v>
      </c>
      <c r="K69" s="76">
        <v>0.13131313131313133</v>
      </c>
    </row>
    <row r="70" spans="2:11" x14ac:dyDescent="0.2">
      <c r="B70" s="91" t="s">
        <v>104</v>
      </c>
      <c r="C70" s="77">
        <v>764.66188000000011</v>
      </c>
      <c r="D70" s="77">
        <v>0</v>
      </c>
      <c r="E70" s="77">
        <v>764.66188000000011</v>
      </c>
      <c r="F70" s="125">
        <v>821.34519999999998</v>
      </c>
      <c r="G70" s="125">
        <v>0</v>
      </c>
      <c r="H70" s="125">
        <v>821.34519999999998</v>
      </c>
      <c r="I70" s="76">
        <v>7.4128607012552861E-2</v>
      </c>
      <c r="J70" s="76" t="s">
        <v>60</v>
      </c>
      <c r="K70" s="76">
        <v>7.4128607012552861E-2</v>
      </c>
    </row>
    <row r="71" spans="2:11" x14ac:dyDescent="0.2">
      <c r="B71" s="350" t="s">
        <v>394</v>
      </c>
      <c r="C71" s="350"/>
      <c r="D71" s="350"/>
      <c r="E71" s="350"/>
      <c r="F71" s="350"/>
      <c r="G71" s="350"/>
      <c r="H71" s="350"/>
      <c r="I71" s="350"/>
      <c r="J71" s="350"/>
      <c r="K71" s="350"/>
    </row>
    <row r="72" spans="2:11" x14ac:dyDescent="0.2">
      <c r="B72" s="186" t="s">
        <v>373</v>
      </c>
    </row>
  </sheetData>
  <mergeCells count="55">
    <mergeCell ref="B54:B57"/>
    <mergeCell ref="B58:C58"/>
    <mergeCell ref="B71:K71"/>
    <mergeCell ref="J67:J68"/>
    <mergeCell ref="K67:K68"/>
    <mergeCell ref="B63:K63"/>
    <mergeCell ref="B64:K64"/>
    <mergeCell ref="B61:K61"/>
    <mergeCell ref="B67:B68"/>
    <mergeCell ref="C67:E67"/>
    <mergeCell ref="F67:H67"/>
    <mergeCell ref="I67:I68"/>
    <mergeCell ref="B60:K60"/>
    <mergeCell ref="B62:K62"/>
    <mergeCell ref="B59:C59"/>
    <mergeCell ref="B43:I43"/>
    <mergeCell ref="D47:G47"/>
    <mergeCell ref="H47:K47"/>
    <mergeCell ref="B49:B52"/>
    <mergeCell ref="B53:C53"/>
    <mergeCell ref="B47:B48"/>
    <mergeCell ref="C47:C48"/>
    <mergeCell ref="B44:I44"/>
    <mergeCell ref="B15:C15"/>
    <mergeCell ref="B31:D31"/>
    <mergeCell ref="B32:K32"/>
    <mergeCell ref="B35:B36"/>
    <mergeCell ref="C35:C36"/>
    <mergeCell ref="D35:D36"/>
    <mergeCell ref="E35:E36"/>
    <mergeCell ref="F35:F36"/>
    <mergeCell ref="G35:G36"/>
    <mergeCell ref="H35:H36"/>
    <mergeCell ref="I35:I36"/>
    <mergeCell ref="K19:K20"/>
    <mergeCell ref="B25:D25"/>
    <mergeCell ref="B6:B8"/>
    <mergeCell ref="B16:J16"/>
    <mergeCell ref="B19:B20"/>
    <mergeCell ref="C19:C20"/>
    <mergeCell ref="D19:D20"/>
    <mergeCell ref="E19:E20"/>
    <mergeCell ref="F19:F20"/>
    <mergeCell ref="G19:G20"/>
    <mergeCell ref="H19:H20"/>
    <mergeCell ref="I19:I20"/>
    <mergeCell ref="B10:B13"/>
    <mergeCell ref="J19:J20"/>
    <mergeCell ref="B9:C9"/>
    <mergeCell ref="B14:C14"/>
    <mergeCell ref="B30:D30"/>
    <mergeCell ref="C29:D29"/>
    <mergeCell ref="B21:B24"/>
    <mergeCell ref="C24:D24"/>
    <mergeCell ref="B26:B29"/>
  </mergeCells>
  <pageMargins left="0.7" right="0.7" top="0.75" bottom="0.75" header="0.3" footer="0.3"/>
  <pageSetup paperSize="183"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5"/>
  <sheetViews>
    <sheetView zoomScaleNormal="100" workbookViewId="0">
      <selection activeCell="B25" sqref="B25:L25"/>
    </sheetView>
  </sheetViews>
  <sheetFormatPr baseColWidth="10" defaultColWidth="11.42578125" defaultRowHeight="15" customHeight="1" x14ac:dyDescent="0.2"/>
  <cols>
    <col min="1" max="1" width="11.42578125" style="2"/>
    <col min="2" max="2" width="13.7109375" style="18" bestFit="1" customWidth="1"/>
    <col min="3" max="3" width="11.42578125" style="2"/>
    <col min="4" max="4" width="14.42578125" style="2" customWidth="1"/>
    <col min="5" max="5" width="9.140625" style="2" bestFit="1" customWidth="1"/>
    <col min="6" max="6" width="9.85546875" style="2" bestFit="1" customWidth="1"/>
    <col min="7" max="7" width="11.42578125" style="2"/>
    <col min="8" max="8" width="14.5703125" style="2" customWidth="1"/>
    <col min="9" max="9" width="9.140625" style="2" bestFit="1" customWidth="1"/>
    <col min="10" max="10" width="9.85546875" style="2" bestFit="1" customWidth="1"/>
    <col min="11" max="11" width="14" style="2" customWidth="1"/>
    <col min="12" max="12" width="11.42578125" style="2"/>
    <col min="13" max="13" width="12.28515625" style="2" bestFit="1" customWidth="1"/>
    <col min="14" max="21" width="11.42578125" style="2"/>
    <col min="22" max="23" width="11.42578125" style="19"/>
    <col min="24" max="16384" width="11.42578125" style="2"/>
  </cols>
  <sheetData>
    <row r="1" spans="2:15" ht="11.25" x14ac:dyDescent="0.2"/>
    <row r="2" spans="2:15" x14ac:dyDescent="0.25">
      <c r="B2" s="3" t="s">
        <v>24</v>
      </c>
    </row>
    <row r="3" spans="2:15" ht="12.75" x14ac:dyDescent="0.2">
      <c r="B3" s="17" t="s">
        <v>27</v>
      </c>
    </row>
    <row r="4" spans="2:15" ht="11.25" x14ac:dyDescent="0.2"/>
    <row r="5" spans="2:15" ht="11.25" x14ac:dyDescent="0.2">
      <c r="B5" s="294" t="s">
        <v>18</v>
      </c>
      <c r="C5" s="292">
        <v>2019</v>
      </c>
      <c r="D5" s="292"/>
      <c r="E5" s="292"/>
      <c r="F5" s="292"/>
      <c r="G5" s="292">
        <v>2020</v>
      </c>
      <c r="H5" s="292"/>
      <c r="I5" s="292"/>
      <c r="J5" s="292"/>
      <c r="K5" s="292" t="s">
        <v>19</v>
      </c>
      <c r="L5" s="292" t="s">
        <v>20</v>
      </c>
    </row>
    <row r="6" spans="2:15" ht="22.5" x14ac:dyDescent="0.2">
      <c r="B6" s="294"/>
      <c r="C6" s="10" t="s">
        <v>0</v>
      </c>
      <c r="D6" s="10" t="s">
        <v>21</v>
      </c>
      <c r="E6" s="10" t="s">
        <v>1</v>
      </c>
      <c r="F6" s="10" t="s">
        <v>22</v>
      </c>
      <c r="G6" s="10" t="s">
        <v>0</v>
      </c>
      <c r="H6" s="10" t="s">
        <v>21</v>
      </c>
      <c r="I6" s="10" t="s">
        <v>1</v>
      </c>
      <c r="J6" s="10" t="s">
        <v>22</v>
      </c>
      <c r="K6" s="292"/>
      <c r="L6" s="292"/>
    </row>
    <row r="7" spans="2:15" ht="11.25" x14ac:dyDescent="0.2">
      <c r="B7" s="5" t="s">
        <v>2</v>
      </c>
      <c r="C7" s="23">
        <v>462.25665398000018</v>
      </c>
      <c r="D7" s="23">
        <v>101.88999640000007</v>
      </c>
      <c r="E7" s="23">
        <v>7.5436122000000001</v>
      </c>
      <c r="F7" s="23">
        <v>571.69026258000019</v>
      </c>
      <c r="G7" s="25">
        <v>524.33266667999885</v>
      </c>
      <c r="H7" s="23">
        <v>70.632052109999961</v>
      </c>
      <c r="I7" s="23">
        <v>8.2268377600000004</v>
      </c>
      <c r="J7" s="23">
        <v>603.19155654999906</v>
      </c>
      <c r="K7" s="7">
        <v>7.6097222240627902E-3</v>
      </c>
      <c r="L7" s="7">
        <v>0.13428906250570583</v>
      </c>
      <c r="M7" s="20"/>
      <c r="N7" s="21"/>
      <c r="O7" s="22"/>
    </row>
    <row r="8" spans="2:15" ht="11.25" x14ac:dyDescent="0.2">
      <c r="B8" s="5" t="s">
        <v>3</v>
      </c>
      <c r="C8" s="23">
        <v>3199.3829243300006</v>
      </c>
      <c r="D8" s="23">
        <v>3.1238734299999997</v>
      </c>
      <c r="E8" s="23">
        <v>7.7684222599999995</v>
      </c>
      <c r="F8" s="23">
        <v>3210.2752200200011</v>
      </c>
      <c r="G8" s="25">
        <v>3534.0441454400029</v>
      </c>
      <c r="H8" s="23">
        <v>13.062059180000002</v>
      </c>
      <c r="I8" s="23">
        <v>11.308861650000001</v>
      </c>
      <c r="J8" s="23">
        <v>3558.4150662700017</v>
      </c>
      <c r="K8" s="7">
        <v>5.1290136936645768E-2</v>
      </c>
      <c r="L8" s="7">
        <v>0.10460180260544627</v>
      </c>
      <c r="M8" s="20"/>
      <c r="N8" s="21"/>
      <c r="O8" s="22"/>
    </row>
    <row r="9" spans="2:15" ht="11.25" x14ac:dyDescent="0.2">
      <c r="B9" s="5" t="s">
        <v>4</v>
      </c>
      <c r="C9" s="23">
        <v>524.68954015999998</v>
      </c>
      <c r="D9" s="23">
        <v>0</v>
      </c>
      <c r="E9" s="23">
        <v>0</v>
      </c>
      <c r="F9" s="23">
        <v>524.68954015999998</v>
      </c>
      <c r="G9" s="25">
        <v>522.02979844999993</v>
      </c>
      <c r="H9" s="23">
        <v>0</v>
      </c>
      <c r="I9" s="23">
        <v>0</v>
      </c>
      <c r="J9" s="23">
        <v>522.02979844999993</v>
      </c>
      <c r="K9" s="7">
        <v>7.5763003362756499E-3</v>
      </c>
      <c r="L9" s="7">
        <v>-5.0691723513088816E-3</v>
      </c>
      <c r="M9" s="20"/>
      <c r="N9" s="21"/>
      <c r="O9" s="22"/>
    </row>
    <row r="10" spans="2:15" ht="11.25" x14ac:dyDescent="0.2">
      <c r="B10" s="5" t="s">
        <v>5</v>
      </c>
      <c r="C10" s="23">
        <v>21836.601520429987</v>
      </c>
      <c r="D10" s="23">
        <v>482.47503952000011</v>
      </c>
      <c r="E10" s="23">
        <v>19.249202669999995</v>
      </c>
      <c r="F10" s="23">
        <v>22338.325762619981</v>
      </c>
      <c r="G10" s="25">
        <v>21687.90941418998</v>
      </c>
      <c r="H10" s="23">
        <v>357.62578128999996</v>
      </c>
      <c r="I10" s="23">
        <v>5.7668034799999992</v>
      </c>
      <c r="J10" s="23">
        <v>22051.301998959985</v>
      </c>
      <c r="K10" s="7">
        <v>0.31476003070269448</v>
      </c>
      <c r="L10" s="7">
        <v>-6.8093062054960241E-3</v>
      </c>
      <c r="M10" s="20"/>
      <c r="N10" s="21"/>
      <c r="O10" s="22"/>
    </row>
    <row r="11" spans="2:15" ht="11.25" x14ac:dyDescent="0.2">
      <c r="B11" s="5" t="s">
        <v>6</v>
      </c>
      <c r="C11" s="23">
        <v>2233.5881265900011</v>
      </c>
      <c r="D11" s="23">
        <v>0.19373870000000001</v>
      </c>
      <c r="E11" s="23">
        <v>0</v>
      </c>
      <c r="F11" s="23">
        <v>2233.781865290001</v>
      </c>
      <c r="G11" s="25">
        <v>3440.234524330001</v>
      </c>
      <c r="H11" s="23">
        <v>1.8790000000000001E-2</v>
      </c>
      <c r="I11" s="23">
        <v>0</v>
      </c>
      <c r="J11" s="23">
        <v>3440.2533143300011</v>
      </c>
      <c r="K11" s="7">
        <v>4.9928663193055105E-2</v>
      </c>
      <c r="L11" s="7">
        <v>0.54022779910733854</v>
      </c>
      <c r="M11" s="20"/>
      <c r="N11" s="21"/>
      <c r="O11" s="22"/>
    </row>
    <row r="12" spans="2:15" ht="11.25" x14ac:dyDescent="0.2">
      <c r="B12" s="5" t="s">
        <v>7</v>
      </c>
      <c r="C12" s="23">
        <v>2791.2231020299996</v>
      </c>
      <c r="D12" s="23">
        <v>1.3487320000000001E-2</v>
      </c>
      <c r="E12" s="23">
        <v>30.618742999999998</v>
      </c>
      <c r="F12" s="23">
        <v>2821.85533235</v>
      </c>
      <c r="G12" s="25">
        <v>3096.7237976600018</v>
      </c>
      <c r="H12" s="23">
        <v>0</v>
      </c>
      <c r="I12" s="23">
        <v>0</v>
      </c>
      <c r="J12" s="23">
        <v>3096.7237976600018</v>
      </c>
      <c r="K12" s="7">
        <v>4.4943238143160223E-2</v>
      </c>
      <c r="L12" s="7">
        <v>0.10945047545924136</v>
      </c>
      <c r="M12" s="20"/>
      <c r="N12" s="21"/>
      <c r="O12" s="22"/>
    </row>
    <row r="13" spans="2:15" ht="11.25" x14ac:dyDescent="0.2">
      <c r="B13" s="5" t="s">
        <v>8</v>
      </c>
      <c r="C13" s="23">
        <v>1250.1852174600021</v>
      </c>
      <c r="D13" s="23">
        <v>11.397404560000007</v>
      </c>
      <c r="E13" s="23">
        <v>11.690739140000002</v>
      </c>
      <c r="F13" s="23">
        <v>1273.2733611600029</v>
      </c>
      <c r="G13" s="25">
        <v>1222.3325546199997</v>
      </c>
      <c r="H13" s="23">
        <v>5.8246676400000013</v>
      </c>
      <c r="I13" s="23">
        <v>7.4549023899999982</v>
      </c>
      <c r="J13" s="23">
        <v>1235.6121246500009</v>
      </c>
      <c r="K13" s="7">
        <v>1.7739904066980526E-2</v>
      </c>
      <c r="L13" s="7">
        <v>-2.2278829129487421E-2</v>
      </c>
      <c r="M13" s="20"/>
      <c r="N13" s="21"/>
      <c r="O13" s="22"/>
    </row>
    <row r="14" spans="2:15" ht="11.25" x14ac:dyDescent="0.2">
      <c r="B14" s="5" t="s">
        <v>9</v>
      </c>
      <c r="C14" s="23">
        <v>9566.0607792600822</v>
      </c>
      <c r="D14" s="23">
        <v>43.477066589999978</v>
      </c>
      <c r="E14" s="23">
        <v>4.8337100899999967</v>
      </c>
      <c r="F14" s="23">
        <v>9614.3715559400789</v>
      </c>
      <c r="G14" s="25">
        <v>8275.952239389977</v>
      </c>
      <c r="H14" s="23">
        <v>10.450081610000005</v>
      </c>
      <c r="I14" s="23">
        <v>2.3263152199999997</v>
      </c>
      <c r="J14" s="23">
        <v>8288.7286362199757</v>
      </c>
      <c r="K14" s="7">
        <v>0.12011019279064587</v>
      </c>
      <c r="L14" s="7">
        <v>-0.13486309251423056</v>
      </c>
      <c r="M14" s="20"/>
      <c r="N14" s="21"/>
      <c r="O14" s="22"/>
    </row>
    <row r="15" spans="2:15" ht="11.25" x14ac:dyDescent="0.2">
      <c r="B15" s="5" t="s">
        <v>10</v>
      </c>
      <c r="C15" s="23">
        <v>11798.69385745002</v>
      </c>
      <c r="D15" s="23">
        <v>93.787319049999965</v>
      </c>
      <c r="E15" s="23">
        <v>48.934895170000011</v>
      </c>
      <c r="F15" s="23">
        <v>11941.416071670003</v>
      </c>
      <c r="G15" s="25">
        <v>11394.404504830052</v>
      </c>
      <c r="H15" s="23">
        <v>123.48923341999998</v>
      </c>
      <c r="I15" s="23">
        <v>23.187313409999998</v>
      </c>
      <c r="J15" s="23">
        <v>11541.081051660047</v>
      </c>
      <c r="K15" s="7">
        <v>0.16536877959443375</v>
      </c>
      <c r="L15" s="7">
        <v>-3.4265602405192386E-2</v>
      </c>
      <c r="M15" s="20"/>
      <c r="N15" s="21"/>
      <c r="O15" s="22"/>
    </row>
    <row r="16" spans="2:15" ht="11.25" x14ac:dyDescent="0.2">
      <c r="B16" s="5" t="s">
        <v>11</v>
      </c>
      <c r="C16" s="23">
        <v>5626.3687308800108</v>
      </c>
      <c r="D16" s="23">
        <v>2058.1605695899993</v>
      </c>
      <c r="E16" s="23">
        <v>70.853007219999995</v>
      </c>
      <c r="F16" s="23">
        <v>7755.3823076899989</v>
      </c>
      <c r="G16" s="25">
        <v>4728.3634605900061</v>
      </c>
      <c r="H16" s="23">
        <v>1132.4598836000007</v>
      </c>
      <c r="I16" s="23">
        <v>45.151695530000012</v>
      </c>
      <c r="J16" s="23">
        <v>5905.9750397200078</v>
      </c>
      <c r="K16" s="7">
        <v>6.8623480465804743E-2</v>
      </c>
      <c r="L16" s="7">
        <v>-0.15960654433495491</v>
      </c>
      <c r="M16" s="20"/>
      <c r="N16" s="21"/>
      <c r="O16" s="22"/>
    </row>
    <row r="17" spans="2:15" ht="11.25" x14ac:dyDescent="0.2">
      <c r="B17" s="5" t="s">
        <v>12</v>
      </c>
      <c r="C17" s="23">
        <v>10079.102925780004</v>
      </c>
      <c r="D17" s="23">
        <v>84.088816009999945</v>
      </c>
      <c r="E17" s="23">
        <v>21.736601729999997</v>
      </c>
      <c r="F17" s="23">
        <v>10184.928343520012</v>
      </c>
      <c r="G17" s="25">
        <v>9145.2228151999934</v>
      </c>
      <c r="H17" s="23">
        <v>82.274153149999989</v>
      </c>
      <c r="I17" s="23">
        <v>4.6290508399999997</v>
      </c>
      <c r="J17" s="23">
        <v>9232.1260191899964</v>
      </c>
      <c r="K17" s="7">
        <v>0.13272605298747475</v>
      </c>
      <c r="L17" s="7">
        <v>-9.2655082248576104E-2</v>
      </c>
      <c r="M17" s="20"/>
      <c r="N17" s="21"/>
      <c r="O17" s="22"/>
    </row>
    <row r="18" spans="2:15" ht="11.25" x14ac:dyDescent="0.2">
      <c r="B18" s="5" t="s">
        <v>13</v>
      </c>
      <c r="C18" s="23">
        <v>134.77590735000001</v>
      </c>
      <c r="D18" s="23">
        <v>0.41848561000000001</v>
      </c>
      <c r="E18" s="23">
        <v>7.5423809999999994E-2</v>
      </c>
      <c r="F18" s="23">
        <v>135.26981677000001</v>
      </c>
      <c r="G18" s="25">
        <v>77.71845857000001</v>
      </c>
      <c r="H18" s="23">
        <v>1.3538399999999999E-2</v>
      </c>
      <c r="I18" s="23">
        <v>0</v>
      </c>
      <c r="J18" s="23">
        <v>77.731996970000012</v>
      </c>
      <c r="K18" s="7">
        <v>1.1279401780262806E-3</v>
      </c>
      <c r="L18" s="7">
        <v>-0.42335050753416426</v>
      </c>
      <c r="M18" s="20"/>
      <c r="N18" s="21"/>
      <c r="O18" s="22"/>
    </row>
    <row r="19" spans="2:15" ht="11.25" x14ac:dyDescent="0.2">
      <c r="B19" s="5" t="s">
        <v>14</v>
      </c>
      <c r="C19" s="23">
        <v>720.82291612999961</v>
      </c>
      <c r="D19" s="23">
        <v>1.62891622</v>
      </c>
      <c r="E19" s="23">
        <v>2.7638799999999999</v>
      </c>
      <c r="F19" s="23">
        <v>725.21571234999954</v>
      </c>
      <c r="G19" s="25">
        <v>502.16393749000008</v>
      </c>
      <c r="H19" s="23">
        <v>0</v>
      </c>
      <c r="I19" s="23">
        <v>0</v>
      </c>
      <c r="J19" s="23">
        <v>502.16393749000008</v>
      </c>
      <c r="K19" s="7">
        <v>7.2879839805454934E-3</v>
      </c>
      <c r="L19" s="7">
        <v>-0.30334631952872682</v>
      </c>
      <c r="M19" s="20"/>
      <c r="N19" s="21"/>
      <c r="O19" s="22"/>
    </row>
    <row r="20" spans="2:15" ht="11.25" x14ac:dyDescent="0.2">
      <c r="B20" s="5" t="s">
        <v>15</v>
      </c>
      <c r="C20" s="23">
        <v>1.5837752</v>
      </c>
      <c r="D20" s="23">
        <v>0</v>
      </c>
      <c r="E20" s="23">
        <v>0</v>
      </c>
      <c r="F20" s="23">
        <v>1.5837752</v>
      </c>
      <c r="G20" s="25">
        <v>0.85107477000000009</v>
      </c>
      <c r="H20" s="23">
        <v>0</v>
      </c>
      <c r="I20" s="23">
        <v>0</v>
      </c>
      <c r="J20" s="23">
        <v>0.85107477000000009</v>
      </c>
      <c r="K20" s="7">
        <v>1.235178161340978E-5</v>
      </c>
      <c r="L20" s="7">
        <v>-0.46262905871994964</v>
      </c>
      <c r="M20" s="20"/>
      <c r="N20" s="21"/>
      <c r="O20" s="22"/>
    </row>
    <row r="21" spans="2:15" ht="11.25" x14ac:dyDescent="0.2">
      <c r="B21" s="5" t="s">
        <v>16</v>
      </c>
      <c r="C21" s="23">
        <v>228.09264822</v>
      </c>
      <c r="D21" s="23">
        <v>0</v>
      </c>
      <c r="E21" s="23">
        <v>0</v>
      </c>
      <c r="F21" s="23">
        <v>228.09264822</v>
      </c>
      <c r="G21" s="25">
        <v>133.04494953</v>
      </c>
      <c r="H21" s="23">
        <v>0</v>
      </c>
      <c r="I21" s="23">
        <v>0</v>
      </c>
      <c r="J21" s="23">
        <v>133.04494953</v>
      </c>
      <c r="K21" s="7">
        <v>1.9309022183346897E-3</v>
      </c>
      <c r="L21" s="7">
        <v>-0.41670654197641899</v>
      </c>
      <c r="M21" s="20"/>
      <c r="N21" s="21"/>
      <c r="O21" s="22"/>
    </row>
    <row r="22" spans="2:15" ht="11.25" x14ac:dyDescent="0.2">
      <c r="B22" s="5" t="s">
        <v>17</v>
      </c>
      <c r="C22" s="23">
        <v>699.93738924000047</v>
      </c>
      <c r="D22" s="23">
        <v>19.80908144999999</v>
      </c>
      <c r="E22" s="23">
        <v>2.3882258700000003</v>
      </c>
      <c r="F22" s="23">
        <v>722.13469656000029</v>
      </c>
      <c r="G22" s="25">
        <v>617.66854059000059</v>
      </c>
      <c r="H22" s="23">
        <v>10.806427150000001</v>
      </c>
      <c r="I22" s="23">
        <v>1.50858347</v>
      </c>
      <c r="J22" s="23">
        <v>629.98355121000088</v>
      </c>
      <c r="K22" s="7">
        <v>8.9643204002407689E-3</v>
      </c>
      <c r="L22" s="7">
        <v>-0.11753743965489294</v>
      </c>
      <c r="M22" s="20"/>
      <c r="N22" s="21"/>
      <c r="O22" s="22"/>
    </row>
    <row r="23" spans="2:15" ht="11.25" x14ac:dyDescent="0.2">
      <c r="B23" s="11" t="s">
        <v>22</v>
      </c>
      <c r="C23" s="24">
        <v>71153.366014488871</v>
      </c>
      <c r="D23" s="24">
        <v>2900.463794449995</v>
      </c>
      <c r="E23" s="24">
        <v>228.45646315999997</v>
      </c>
      <c r="F23" s="24">
        <v>74282.2862721001</v>
      </c>
      <c r="G23" s="24">
        <v>68902.996882330408</v>
      </c>
      <c r="H23" s="24">
        <v>1806.6566675499992</v>
      </c>
      <c r="I23" s="24">
        <v>109.56036374999999</v>
      </c>
      <c r="J23" s="24">
        <v>70819.213913630039</v>
      </c>
      <c r="K23" s="13">
        <f>+G23/$G$23</f>
        <v>1</v>
      </c>
      <c r="L23" s="13">
        <f t="shared" ref="L23" si="0">+G23/C23-1</f>
        <v>-3.1627022841058894E-2</v>
      </c>
    </row>
    <row r="24" spans="2:15" ht="15" customHeight="1" x14ac:dyDescent="0.2">
      <c r="B24" s="293" t="s">
        <v>23</v>
      </c>
      <c r="C24" s="293"/>
      <c r="D24" s="293"/>
      <c r="E24" s="293"/>
      <c r="F24" s="293"/>
      <c r="G24" s="293"/>
      <c r="H24" s="293"/>
      <c r="I24" s="293"/>
      <c r="J24" s="293"/>
      <c r="K24" s="293"/>
      <c r="L24" s="293"/>
    </row>
    <row r="25" spans="2:15" ht="21" customHeight="1" x14ac:dyDescent="0.2">
      <c r="B25" s="295" t="s">
        <v>28</v>
      </c>
      <c r="C25" s="295"/>
      <c r="D25" s="295"/>
      <c r="E25" s="295"/>
      <c r="F25" s="295"/>
      <c r="G25" s="295"/>
      <c r="H25" s="295"/>
      <c r="I25" s="295"/>
      <c r="J25" s="295"/>
      <c r="K25" s="295"/>
      <c r="L25" s="295"/>
    </row>
  </sheetData>
  <mergeCells count="7">
    <mergeCell ref="K5:K6"/>
    <mergeCell ref="L5:L6"/>
    <mergeCell ref="B24:L24"/>
    <mergeCell ref="B25:L25"/>
    <mergeCell ref="B5:B6"/>
    <mergeCell ref="C5:F5"/>
    <mergeCell ref="G5:J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79"/>
  <sheetViews>
    <sheetView zoomScale="90" zoomScaleNormal="90" workbookViewId="0">
      <selection activeCell="B30" sqref="B30:K30"/>
    </sheetView>
  </sheetViews>
  <sheetFormatPr baseColWidth="10" defaultColWidth="11.42578125" defaultRowHeight="11.25" x14ac:dyDescent="0.2"/>
  <cols>
    <col min="1" max="1" width="8.85546875" style="266" customWidth="1"/>
    <col min="2" max="2" width="52.85546875" style="266" customWidth="1"/>
    <col min="3" max="3" width="34" style="266" customWidth="1"/>
    <col min="4" max="4" width="37.42578125" style="266" customWidth="1"/>
    <col min="5" max="5" width="9.5703125" style="266" bestFit="1" customWidth="1"/>
    <col min="6" max="6" width="10" style="266" bestFit="1" customWidth="1"/>
    <col min="7" max="7" width="9.5703125" style="266" bestFit="1" customWidth="1"/>
    <col min="8" max="9" width="13" style="266" customWidth="1"/>
    <col min="10" max="10" width="13.28515625" style="266" customWidth="1"/>
    <col min="11" max="16384" width="11.42578125" style="266"/>
  </cols>
  <sheetData>
    <row r="2" spans="1:13" ht="15" x14ac:dyDescent="0.2">
      <c r="B2" s="269" t="s">
        <v>327</v>
      </c>
    </row>
    <row r="3" spans="1:13" x14ac:dyDescent="0.2">
      <c r="B3" s="268"/>
    </row>
    <row r="4" spans="1:13" ht="12.75" x14ac:dyDescent="0.2">
      <c r="B4" s="270" t="s">
        <v>76</v>
      </c>
    </row>
    <row r="5" spans="1:13" ht="22.5" x14ac:dyDescent="0.2">
      <c r="A5" s="268"/>
      <c r="B5" s="253" t="s">
        <v>105</v>
      </c>
      <c r="C5" s="253" t="s">
        <v>77</v>
      </c>
      <c r="D5" s="93">
        <v>2016</v>
      </c>
      <c r="E5" s="93">
        <v>2017</v>
      </c>
      <c r="F5" s="93">
        <v>2018</v>
      </c>
      <c r="G5" s="93">
        <v>2019</v>
      </c>
      <c r="H5" s="93">
        <v>2020</v>
      </c>
      <c r="I5" s="146" t="s">
        <v>78</v>
      </c>
      <c r="J5" s="146" t="s">
        <v>83</v>
      </c>
    </row>
    <row r="6" spans="1:13" x14ac:dyDescent="0.2">
      <c r="B6" s="256" t="s">
        <v>181</v>
      </c>
      <c r="C6" s="82" t="s">
        <v>0</v>
      </c>
      <c r="D6" s="83">
        <v>24</v>
      </c>
      <c r="E6" s="83">
        <v>13</v>
      </c>
      <c r="F6" s="83">
        <v>13</v>
      </c>
      <c r="G6" s="83">
        <v>30</v>
      </c>
      <c r="H6" s="97">
        <v>13</v>
      </c>
      <c r="I6" s="245">
        <f>+H6/H7</f>
        <v>1</v>
      </c>
      <c r="J6" s="246">
        <f t="shared" ref="J6:J11" si="0">+IF(G6=0,"-",(H6/G6-1))</f>
        <v>-0.56666666666666665</v>
      </c>
      <c r="L6" s="85"/>
      <c r="M6" s="85"/>
    </row>
    <row r="7" spans="1:13" x14ac:dyDescent="0.2">
      <c r="B7" s="353" t="s">
        <v>106</v>
      </c>
      <c r="C7" s="355"/>
      <c r="D7" s="95">
        <v>24</v>
      </c>
      <c r="E7" s="95">
        <v>13</v>
      </c>
      <c r="F7" s="95">
        <v>13</v>
      </c>
      <c r="G7" s="95">
        <v>30</v>
      </c>
      <c r="H7" s="95">
        <v>13</v>
      </c>
      <c r="I7" s="248">
        <f>+H7/H7</f>
        <v>1</v>
      </c>
      <c r="J7" s="249">
        <f t="shared" si="0"/>
        <v>-0.56666666666666665</v>
      </c>
      <c r="L7" s="85"/>
      <c r="M7" s="85"/>
    </row>
    <row r="8" spans="1:13" x14ac:dyDescent="0.2">
      <c r="B8" s="364" t="s">
        <v>180</v>
      </c>
      <c r="C8" s="82" t="s">
        <v>29</v>
      </c>
      <c r="D8" s="83">
        <v>76</v>
      </c>
      <c r="E8" s="83">
        <v>62</v>
      </c>
      <c r="F8" s="83">
        <v>69</v>
      </c>
      <c r="G8" s="83">
        <v>118</v>
      </c>
      <c r="H8" s="97">
        <v>102</v>
      </c>
      <c r="I8" s="245">
        <f>+H8/H11</f>
        <v>1</v>
      </c>
      <c r="J8" s="246">
        <f t="shared" si="0"/>
        <v>-0.13559322033898302</v>
      </c>
      <c r="L8" s="85"/>
      <c r="M8" s="85"/>
    </row>
    <row r="9" spans="1:13" x14ac:dyDescent="0.2">
      <c r="B9" s="365"/>
      <c r="C9" s="82" t="s">
        <v>30</v>
      </c>
      <c r="D9" s="83">
        <v>1</v>
      </c>
      <c r="E9" s="83">
        <v>1</v>
      </c>
      <c r="F9" s="83">
        <v>1</v>
      </c>
      <c r="G9" s="83">
        <v>3</v>
      </c>
      <c r="H9" s="97">
        <v>0</v>
      </c>
      <c r="I9" s="245">
        <f>+H9/H11</f>
        <v>0</v>
      </c>
      <c r="J9" s="246">
        <f t="shared" si="0"/>
        <v>-1</v>
      </c>
      <c r="L9" s="85"/>
      <c r="M9" s="85"/>
    </row>
    <row r="10" spans="1:13" x14ac:dyDescent="0.2">
      <c r="B10" s="366"/>
      <c r="C10" s="82" t="s">
        <v>79</v>
      </c>
      <c r="D10" s="83">
        <v>1</v>
      </c>
      <c r="E10" s="83">
        <v>2</v>
      </c>
      <c r="F10" s="83">
        <v>0</v>
      </c>
      <c r="G10" s="83">
        <v>3</v>
      </c>
      <c r="H10" s="97">
        <v>0</v>
      </c>
      <c r="I10" s="245">
        <f>+H10/H11</f>
        <v>0</v>
      </c>
      <c r="J10" s="246">
        <f t="shared" si="0"/>
        <v>-1</v>
      </c>
      <c r="L10" s="85"/>
      <c r="M10" s="85"/>
    </row>
    <row r="11" spans="1:13" x14ac:dyDescent="0.2">
      <c r="B11" s="353" t="s">
        <v>107</v>
      </c>
      <c r="C11" s="355"/>
      <c r="D11" s="95">
        <v>78</v>
      </c>
      <c r="E11" s="95">
        <v>65</v>
      </c>
      <c r="F11" s="95">
        <v>70</v>
      </c>
      <c r="G11" s="95">
        <v>124</v>
      </c>
      <c r="H11" s="95">
        <v>102</v>
      </c>
      <c r="I11" s="248">
        <f>+H11/H11</f>
        <v>1</v>
      </c>
      <c r="J11" s="249">
        <f t="shared" si="0"/>
        <v>-0.17741935483870963</v>
      </c>
      <c r="L11" s="85"/>
      <c r="M11" s="85"/>
    </row>
    <row r="12" spans="1:13" x14ac:dyDescent="0.2">
      <c r="B12" s="351" t="s">
        <v>402</v>
      </c>
      <c r="C12" s="352"/>
      <c r="D12" s="96">
        <v>102</v>
      </c>
      <c r="E12" s="96">
        <v>78</v>
      </c>
      <c r="F12" s="96">
        <v>83</v>
      </c>
      <c r="G12" s="96">
        <v>154</v>
      </c>
      <c r="H12" s="96">
        <v>115</v>
      </c>
      <c r="I12" s="250"/>
      <c r="J12" s="251">
        <f>+IF(G12=0,"-",(H12/G12-1))</f>
        <v>-0.25324675324675328</v>
      </c>
      <c r="L12" s="85"/>
      <c r="M12" s="85"/>
    </row>
    <row r="13" spans="1:13" ht="15" customHeight="1" x14ac:dyDescent="0.2">
      <c r="B13" s="358" t="s">
        <v>108</v>
      </c>
      <c r="C13" s="358"/>
      <c r="D13" s="358"/>
      <c r="E13" s="358"/>
      <c r="F13" s="358"/>
      <c r="G13" s="358"/>
      <c r="H13" s="358"/>
      <c r="I13" s="358"/>
      <c r="J13" s="358"/>
    </row>
    <row r="14" spans="1:13" ht="15" customHeight="1" x14ac:dyDescent="0.2">
      <c r="B14" s="267"/>
      <c r="C14" s="267"/>
      <c r="D14" s="267"/>
      <c r="E14" s="267"/>
      <c r="F14" s="267"/>
      <c r="G14" s="267"/>
      <c r="H14" s="267"/>
      <c r="I14" s="267"/>
      <c r="J14" s="267"/>
    </row>
    <row r="15" spans="1:13" ht="12.75" x14ac:dyDescent="0.2">
      <c r="B15" s="270" t="s">
        <v>139</v>
      </c>
    </row>
    <row r="16" spans="1:13" ht="15" customHeight="1" x14ac:dyDescent="0.2">
      <c r="A16" s="268"/>
      <c r="B16" s="360" t="s">
        <v>81</v>
      </c>
      <c r="C16" s="360" t="s">
        <v>111</v>
      </c>
      <c r="D16" s="360" t="s">
        <v>82</v>
      </c>
      <c r="E16" s="360">
        <v>2016</v>
      </c>
      <c r="F16" s="346">
        <v>2017</v>
      </c>
      <c r="G16" s="346">
        <v>2018</v>
      </c>
      <c r="H16" s="346">
        <v>2019</v>
      </c>
      <c r="I16" s="346">
        <v>2020</v>
      </c>
      <c r="J16" s="369" t="s">
        <v>78</v>
      </c>
      <c r="K16" s="346" t="s">
        <v>83</v>
      </c>
    </row>
    <row r="17" spans="2:14" x14ac:dyDescent="0.2">
      <c r="B17" s="360"/>
      <c r="C17" s="360"/>
      <c r="D17" s="360"/>
      <c r="E17" s="360"/>
      <c r="F17" s="346"/>
      <c r="G17" s="346"/>
      <c r="H17" s="346"/>
      <c r="I17" s="346"/>
      <c r="J17" s="369"/>
      <c r="K17" s="346"/>
    </row>
    <row r="18" spans="2:14" x14ac:dyDescent="0.2">
      <c r="B18" s="364" t="s">
        <v>117</v>
      </c>
      <c r="C18" s="88" t="s">
        <v>240</v>
      </c>
      <c r="D18" s="82" t="s">
        <v>275</v>
      </c>
      <c r="E18" s="176">
        <v>0</v>
      </c>
      <c r="F18" s="176">
        <v>0</v>
      </c>
      <c r="G18" s="176">
        <v>0</v>
      </c>
      <c r="H18" s="176">
        <v>0</v>
      </c>
      <c r="I18" s="211">
        <v>0.74694199999999999</v>
      </c>
      <c r="J18" s="177">
        <f>+I18/I22</f>
        <v>0.87764556808563365</v>
      </c>
      <c r="K18" s="105" t="str">
        <f>+IF(H18=0,"-",(I18/H18-1))</f>
        <v>-</v>
      </c>
      <c r="M18" s="85"/>
      <c r="N18" s="85"/>
    </row>
    <row r="19" spans="2:14" x14ac:dyDescent="0.2">
      <c r="B19" s="365"/>
      <c r="C19" s="88" t="s">
        <v>328</v>
      </c>
      <c r="D19" s="82" t="s">
        <v>400</v>
      </c>
      <c r="E19" s="176">
        <v>4.956029E-2</v>
      </c>
      <c r="F19" s="176">
        <v>0</v>
      </c>
      <c r="G19" s="176">
        <v>0</v>
      </c>
      <c r="H19" s="176">
        <v>0</v>
      </c>
      <c r="I19" s="211">
        <v>2.9290480000000001E-2</v>
      </c>
      <c r="J19" s="177">
        <f>+I19/I22</f>
        <v>3.441587159257465E-2</v>
      </c>
      <c r="K19" s="105" t="str">
        <f t="shared" ref="K19:K28" si="1">+IF(H19=0,"-",(I19/H19-1))</f>
        <v>-</v>
      </c>
      <c r="M19" s="85"/>
      <c r="N19" s="85"/>
    </row>
    <row r="20" spans="2:14" x14ac:dyDescent="0.2">
      <c r="B20" s="365"/>
      <c r="C20" s="275" t="s">
        <v>329</v>
      </c>
      <c r="D20" s="82" t="s">
        <v>330</v>
      </c>
      <c r="E20" s="176">
        <v>9.3039400000000001E-3</v>
      </c>
      <c r="F20" s="176">
        <v>1.126136E-2</v>
      </c>
      <c r="G20" s="176">
        <v>3.4124309999999998E-2</v>
      </c>
      <c r="H20" s="176">
        <v>0</v>
      </c>
      <c r="I20" s="211">
        <v>2.1094119999999997E-2</v>
      </c>
      <c r="J20" s="177">
        <f>+I20/I22</f>
        <v>2.4785272391519723E-2</v>
      </c>
      <c r="K20" s="105" t="str">
        <f t="shared" si="1"/>
        <v>-</v>
      </c>
      <c r="M20" s="85"/>
      <c r="N20" s="85"/>
    </row>
    <row r="21" spans="2:14" x14ac:dyDescent="0.2">
      <c r="B21" s="366"/>
      <c r="C21" s="367" t="s">
        <v>88</v>
      </c>
      <c r="D21" s="368"/>
      <c r="E21" s="176">
        <v>1.0658154200000005</v>
      </c>
      <c r="F21" s="176">
        <v>0.79273860000000007</v>
      </c>
      <c r="G21" s="176">
        <v>1.1663876500000001</v>
      </c>
      <c r="H21" s="176">
        <v>1.5837751999999998</v>
      </c>
      <c r="I21" s="211">
        <v>5.3748170000000005E-2</v>
      </c>
      <c r="J21" s="177">
        <f>+I21/I22</f>
        <v>6.3153287930271987E-2</v>
      </c>
      <c r="K21" s="105">
        <f t="shared" si="1"/>
        <v>-0.96606325821997974</v>
      </c>
      <c r="M21" s="85"/>
      <c r="N21" s="85"/>
    </row>
    <row r="22" spans="2:14" x14ac:dyDescent="0.2">
      <c r="B22" s="353" t="s">
        <v>112</v>
      </c>
      <c r="C22" s="354"/>
      <c r="D22" s="355"/>
      <c r="E22" s="178">
        <v>1.1246796500000005</v>
      </c>
      <c r="F22" s="178">
        <v>0.80399996000000007</v>
      </c>
      <c r="G22" s="178">
        <v>1.20051196</v>
      </c>
      <c r="H22" s="178">
        <v>1.5837751999999998</v>
      </c>
      <c r="I22" s="178">
        <v>0.85107476999999998</v>
      </c>
      <c r="J22" s="179">
        <f>+I22/I22</f>
        <v>1</v>
      </c>
      <c r="K22" s="110">
        <f t="shared" si="1"/>
        <v>-0.46262905871994964</v>
      </c>
      <c r="M22" s="85"/>
      <c r="N22" s="85"/>
    </row>
    <row r="23" spans="2:14" x14ac:dyDescent="0.2">
      <c r="B23" s="364" t="s">
        <v>118</v>
      </c>
      <c r="C23" s="88" t="s">
        <v>242</v>
      </c>
      <c r="D23" s="82" t="s">
        <v>271</v>
      </c>
      <c r="E23" s="176">
        <v>1.3254564</v>
      </c>
      <c r="F23" s="176">
        <v>1.43665697</v>
      </c>
      <c r="G23" s="176">
        <v>0.85411051999999998</v>
      </c>
      <c r="H23" s="176">
        <v>0.96754214000000005</v>
      </c>
      <c r="I23" s="211">
        <v>0.94951302999999998</v>
      </c>
      <c r="J23" s="177">
        <f>+I23/I27</f>
        <v>0.38689894535443381</v>
      </c>
      <c r="K23" s="105">
        <f t="shared" si="1"/>
        <v>-1.8633927407027517E-2</v>
      </c>
      <c r="M23" s="85"/>
      <c r="N23" s="85"/>
    </row>
    <row r="24" spans="2:14" ht="15" customHeight="1" x14ac:dyDescent="0.2">
      <c r="B24" s="365"/>
      <c r="C24" s="88" t="s">
        <v>331</v>
      </c>
      <c r="D24" s="82" t="s">
        <v>399</v>
      </c>
      <c r="E24" s="176">
        <v>0.62587792000000009</v>
      </c>
      <c r="F24" s="176">
        <v>0.60959507999999996</v>
      </c>
      <c r="G24" s="176">
        <v>0.70347268000000007</v>
      </c>
      <c r="H24" s="176">
        <v>0.50183341999999997</v>
      </c>
      <c r="I24" s="211">
        <v>0.52200064000000002</v>
      </c>
      <c r="J24" s="177">
        <f>+I24/I27</f>
        <v>0.21270007962959653</v>
      </c>
      <c r="K24" s="105">
        <f t="shared" si="1"/>
        <v>4.0187080406083764E-2</v>
      </c>
      <c r="M24" s="85"/>
      <c r="N24" s="85"/>
    </row>
    <row r="25" spans="2:14" x14ac:dyDescent="0.2">
      <c r="B25" s="365"/>
      <c r="C25" s="88" t="s">
        <v>332</v>
      </c>
      <c r="D25" s="82" t="s">
        <v>401</v>
      </c>
      <c r="E25" s="176">
        <v>0</v>
      </c>
      <c r="F25" s="176">
        <v>0</v>
      </c>
      <c r="G25" s="176">
        <v>0</v>
      </c>
      <c r="H25" s="176">
        <v>0</v>
      </c>
      <c r="I25" s="211">
        <v>0.40091146999999999</v>
      </c>
      <c r="J25" s="177">
        <f>+I25/I27</f>
        <v>0.163359764450516</v>
      </c>
      <c r="K25" s="105" t="str">
        <f t="shared" si="1"/>
        <v>-</v>
      </c>
      <c r="M25" s="85"/>
      <c r="N25" s="85"/>
    </row>
    <row r="26" spans="2:14" x14ac:dyDescent="0.2">
      <c r="B26" s="366"/>
      <c r="C26" s="367" t="s">
        <v>88</v>
      </c>
      <c r="D26" s="368"/>
      <c r="E26" s="176">
        <v>0.42780880000000004</v>
      </c>
      <c r="F26" s="176">
        <v>0.42156514000000006</v>
      </c>
      <c r="G26" s="176">
        <v>0.38178803000000006</v>
      </c>
      <c r="H26" s="176">
        <v>0.96698773000000005</v>
      </c>
      <c r="I26" s="211">
        <v>0.58173774</v>
      </c>
      <c r="J26" s="177">
        <f>+I26/I27</f>
        <v>0.23704121056545358</v>
      </c>
      <c r="K26" s="105">
        <f t="shared" si="1"/>
        <v>-0.39840214932199813</v>
      </c>
      <c r="M26" s="85"/>
      <c r="N26" s="85"/>
    </row>
    <row r="27" spans="2:14" x14ac:dyDescent="0.2">
      <c r="B27" s="353" t="s">
        <v>113</v>
      </c>
      <c r="C27" s="354"/>
      <c r="D27" s="355"/>
      <c r="E27" s="178">
        <v>2.3791431200000002</v>
      </c>
      <c r="F27" s="178">
        <v>2.4678171900000003</v>
      </c>
      <c r="G27" s="178">
        <v>1.9393712300000001</v>
      </c>
      <c r="H27" s="178">
        <v>2.4363632900000001</v>
      </c>
      <c r="I27" s="178">
        <v>2.4541628800000002</v>
      </c>
      <c r="J27" s="179">
        <f>+I27/I27</f>
        <v>1</v>
      </c>
      <c r="K27" s="110">
        <f t="shared" si="1"/>
        <v>7.3058029042951667E-3</v>
      </c>
      <c r="M27" s="85"/>
      <c r="N27" s="85"/>
    </row>
    <row r="28" spans="2:14" x14ac:dyDescent="0.2">
      <c r="B28" s="359" t="s">
        <v>398</v>
      </c>
      <c r="C28" s="359"/>
      <c r="D28" s="359"/>
      <c r="E28" s="180">
        <v>3.5038227700000006</v>
      </c>
      <c r="F28" s="180">
        <v>3.2718171500000004</v>
      </c>
      <c r="G28" s="180">
        <v>3.1398831899999999</v>
      </c>
      <c r="H28" s="180">
        <v>4.0201384899999999</v>
      </c>
      <c r="I28" s="180">
        <v>3.30523765</v>
      </c>
      <c r="J28" s="181"/>
      <c r="K28" s="108">
        <f t="shared" si="1"/>
        <v>-0.1778299035663321</v>
      </c>
      <c r="M28" s="85"/>
      <c r="N28" s="85"/>
    </row>
    <row r="29" spans="2:14" ht="11.25" customHeight="1" x14ac:dyDescent="0.2">
      <c r="B29" s="358" t="s">
        <v>119</v>
      </c>
      <c r="C29" s="358"/>
      <c r="D29" s="358"/>
      <c r="E29" s="358"/>
      <c r="F29" s="358"/>
      <c r="G29" s="358"/>
      <c r="H29" s="358"/>
      <c r="I29" s="358"/>
      <c r="J29" s="358"/>
      <c r="K29" s="358"/>
    </row>
    <row r="30" spans="2:14" x14ac:dyDescent="0.2">
      <c r="B30" s="295" t="s">
        <v>189</v>
      </c>
      <c r="C30" s="295"/>
      <c r="D30" s="295"/>
      <c r="E30" s="295"/>
      <c r="F30" s="295"/>
      <c r="G30" s="295"/>
      <c r="H30" s="295"/>
      <c r="I30" s="295"/>
      <c r="J30" s="295"/>
      <c r="K30" s="295"/>
    </row>
    <row r="31" spans="2:14" x14ac:dyDescent="0.2">
      <c r="B31" s="252"/>
      <c r="C31" s="252"/>
      <c r="D31" s="252"/>
      <c r="E31" s="252"/>
      <c r="F31" s="252"/>
      <c r="G31" s="252"/>
      <c r="H31" s="252"/>
      <c r="I31" s="252"/>
      <c r="J31" s="252"/>
      <c r="K31" s="252"/>
    </row>
    <row r="32" spans="2:14" ht="12.75" x14ac:dyDescent="0.2">
      <c r="B32" s="270" t="s">
        <v>140</v>
      </c>
    </row>
    <row r="33" spans="1:12" ht="15" customHeight="1" x14ac:dyDescent="0.2">
      <c r="A33" s="268"/>
      <c r="B33" s="360" t="s">
        <v>126</v>
      </c>
      <c r="C33" s="375">
        <v>2016</v>
      </c>
      <c r="D33" s="372">
        <v>2017</v>
      </c>
      <c r="E33" s="372">
        <v>2018</v>
      </c>
      <c r="F33" s="372">
        <v>2019</v>
      </c>
      <c r="G33" s="372">
        <v>2020</v>
      </c>
      <c r="H33" s="369" t="s">
        <v>78</v>
      </c>
      <c r="I33" s="346" t="s">
        <v>83</v>
      </c>
    </row>
    <row r="34" spans="1:12" x14ac:dyDescent="0.2">
      <c r="B34" s="360"/>
      <c r="C34" s="376"/>
      <c r="D34" s="373"/>
      <c r="E34" s="373"/>
      <c r="F34" s="373"/>
      <c r="G34" s="373"/>
      <c r="H34" s="369"/>
      <c r="I34" s="346"/>
    </row>
    <row r="35" spans="1:12" x14ac:dyDescent="0.2">
      <c r="B35" s="89" t="s">
        <v>92</v>
      </c>
      <c r="C35" s="182">
        <v>1.215193E-2</v>
      </c>
      <c r="D35" s="182">
        <v>1.6052799999999999E-3</v>
      </c>
      <c r="E35" s="182">
        <v>5.9899800000000015E-3</v>
      </c>
      <c r="F35" s="182">
        <v>6.6628000000000008E-3</v>
      </c>
      <c r="G35" s="195">
        <v>2.5560170000000007E-2</v>
      </c>
      <c r="H35" s="183">
        <v>5.2778623230451509E-2</v>
      </c>
      <c r="I35" s="113">
        <v>2.8362505253046773</v>
      </c>
      <c r="K35" s="85"/>
      <c r="L35" s="85"/>
    </row>
    <row r="36" spans="1:12" x14ac:dyDescent="0.2">
      <c r="B36" s="89" t="s">
        <v>127</v>
      </c>
      <c r="C36" s="182">
        <v>0.43843840000000001</v>
      </c>
      <c r="D36" s="182">
        <v>0.45600156999999997</v>
      </c>
      <c r="E36" s="182">
        <v>0.36066046999999996</v>
      </c>
      <c r="F36" s="182">
        <v>0.41064117</v>
      </c>
      <c r="G36" s="195">
        <v>0.45738133000000003</v>
      </c>
      <c r="H36" s="183">
        <v>0.94443647631110439</v>
      </c>
      <c r="I36" s="113">
        <v>0.11382239145675532</v>
      </c>
      <c r="K36" s="85"/>
      <c r="L36" s="85"/>
    </row>
    <row r="37" spans="1:12" x14ac:dyDescent="0.2">
      <c r="B37" s="89" t="s">
        <v>128</v>
      </c>
      <c r="C37" s="182">
        <v>0</v>
      </c>
      <c r="D37" s="182">
        <v>0</v>
      </c>
      <c r="E37" s="182">
        <v>0</v>
      </c>
      <c r="F37" s="182">
        <v>0</v>
      </c>
      <c r="G37" s="195">
        <v>0</v>
      </c>
      <c r="H37" s="183">
        <v>0</v>
      </c>
      <c r="I37" s="113" t="s">
        <v>60</v>
      </c>
      <c r="K37" s="85"/>
      <c r="L37" s="85"/>
    </row>
    <row r="38" spans="1:12" x14ac:dyDescent="0.2">
      <c r="B38" s="89" t="s">
        <v>93</v>
      </c>
      <c r="C38" s="182">
        <v>0</v>
      </c>
      <c r="D38" s="182">
        <v>0</v>
      </c>
      <c r="E38" s="182">
        <v>0</v>
      </c>
      <c r="F38" s="182">
        <v>0</v>
      </c>
      <c r="G38" s="195">
        <v>0</v>
      </c>
      <c r="H38" s="183">
        <v>0</v>
      </c>
      <c r="I38" s="113" t="s">
        <v>60</v>
      </c>
      <c r="K38" s="85"/>
      <c r="L38" s="85"/>
    </row>
    <row r="39" spans="1:12" x14ac:dyDescent="0.2">
      <c r="B39" s="89" t="s">
        <v>94</v>
      </c>
      <c r="C39" s="182">
        <v>8.1000000000000008E-7</v>
      </c>
      <c r="D39" s="182">
        <v>5.84E-6</v>
      </c>
      <c r="E39" s="182">
        <v>7.2529999999999998E-5</v>
      </c>
      <c r="F39" s="182">
        <v>3.6755999999999996E-4</v>
      </c>
      <c r="G39" s="195">
        <v>1.3487000000000002E-3</v>
      </c>
      <c r="H39" s="183">
        <v>2.7849004584441315E-3</v>
      </c>
      <c r="I39" s="113">
        <v>2.6693328980302544</v>
      </c>
      <c r="K39" s="85"/>
      <c r="L39" s="85"/>
    </row>
    <row r="40" spans="1:12" x14ac:dyDescent="0.2">
      <c r="B40" s="185" t="s">
        <v>397</v>
      </c>
      <c r="C40" s="196">
        <v>0.45059114</v>
      </c>
      <c r="D40" s="196">
        <v>0.45761268999999993</v>
      </c>
      <c r="E40" s="196">
        <v>0.36672297999999998</v>
      </c>
      <c r="F40" s="196">
        <v>0.41767153000000001</v>
      </c>
      <c r="G40" s="196">
        <v>0.4842902</v>
      </c>
      <c r="H40" s="197">
        <v>1</v>
      </c>
      <c r="I40" s="116">
        <v>0.15950014596398265</v>
      </c>
      <c r="K40" s="85"/>
      <c r="L40" s="85"/>
    </row>
    <row r="41" spans="1:12" ht="15" customHeight="1" x14ac:dyDescent="0.2">
      <c r="B41" s="358" t="s">
        <v>129</v>
      </c>
      <c r="C41" s="358"/>
      <c r="D41" s="358"/>
      <c r="E41" s="358"/>
      <c r="F41" s="358"/>
      <c r="G41" s="358"/>
      <c r="H41" s="358"/>
      <c r="I41" s="358"/>
    </row>
    <row r="42" spans="1:12" x14ac:dyDescent="0.2">
      <c r="B42" s="295" t="s">
        <v>191</v>
      </c>
      <c r="C42" s="295"/>
      <c r="D42" s="295"/>
      <c r="E42" s="295"/>
      <c r="F42" s="295"/>
      <c r="G42" s="295"/>
      <c r="H42" s="295"/>
      <c r="I42" s="295"/>
    </row>
    <row r="43" spans="1:12" x14ac:dyDescent="0.2">
      <c r="B43" s="235"/>
      <c r="C43" s="235"/>
      <c r="D43" s="235"/>
      <c r="E43" s="235"/>
      <c r="F43" s="235"/>
      <c r="G43" s="235"/>
      <c r="H43" s="235"/>
      <c r="I43" s="235"/>
    </row>
    <row r="44" spans="1:12" ht="12.75" x14ac:dyDescent="0.2">
      <c r="B44" s="208" t="s">
        <v>168</v>
      </c>
    </row>
    <row r="45" spans="1:12" x14ac:dyDescent="0.2">
      <c r="B45" s="347" t="s">
        <v>77</v>
      </c>
      <c r="C45" s="341" t="s">
        <v>95</v>
      </c>
      <c r="D45" s="343">
        <v>2019</v>
      </c>
      <c r="E45" s="344"/>
      <c r="F45" s="344"/>
      <c r="G45" s="345"/>
      <c r="H45" s="343">
        <v>2020</v>
      </c>
      <c r="I45" s="344"/>
      <c r="J45" s="344"/>
      <c r="K45" s="345"/>
      <c r="L45" s="90"/>
    </row>
    <row r="46" spans="1:12" ht="12.75" x14ac:dyDescent="0.2">
      <c r="B46" s="348"/>
      <c r="C46" s="342"/>
      <c r="D46" s="237" t="s">
        <v>377</v>
      </c>
      <c r="E46" s="237" t="s">
        <v>378</v>
      </c>
      <c r="F46" s="237" t="s">
        <v>58</v>
      </c>
      <c r="G46" s="237" t="s">
        <v>59</v>
      </c>
      <c r="H46" s="237" t="s">
        <v>377</v>
      </c>
      <c r="I46" s="237" t="s">
        <v>378</v>
      </c>
      <c r="J46" s="237" t="s">
        <v>58</v>
      </c>
      <c r="K46" s="237" t="s">
        <v>59</v>
      </c>
      <c r="L46" s="90"/>
    </row>
    <row r="47" spans="1:12" x14ac:dyDescent="0.2">
      <c r="B47" s="356" t="s">
        <v>96</v>
      </c>
      <c r="C47" s="161" t="s">
        <v>333</v>
      </c>
      <c r="D47" s="92">
        <v>3804</v>
      </c>
      <c r="E47" s="92">
        <v>117</v>
      </c>
      <c r="F47" s="92">
        <v>113</v>
      </c>
      <c r="G47" s="92">
        <v>1198.2560000000001</v>
      </c>
      <c r="H47" s="123">
        <v>1205</v>
      </c>
      <c r="I47" s="123">
        <v>35</v>
      </c>
      <c r="J47" s="123">
        <v>28</v>
      </c>
      <c r="K47" s="123">
        <v>262.22000000000003</v>
      </c>
      <c r="L47" s="90"/>
    </row>
    <row r="48" spans="1:12" x14ac:dyDescent="0.2">
      <c r="B48" s="356"/>
      <c r="C48" s="161" t="s">
        <v>334</v>
      </c>
      <c r="D48" s="92">
        <v>39863</v>
      </c>
      <c r="E48" s="92">
        <v>1345</v>
      </c>
      <c r="F48" s="92">
        <v>228</v>
      </c>
      <c r="G48" s="92">
        <v>3102.0566899999999</v>
      </c>
      <c r="H48" s="123">
        <v>12389</v>
      </c>
      <c r="I48" s="123">
        <v>574</v>
      </c>
      <c r="J48" s="123">
        <v>103</v>
      </c>
      <c r="K48" s="123">
        <v>1149.6869999999999</v>
      </c>
      <c r="L48" s="90"/>
    </row>
    <row r="49" spans="2:12" x14ac:dyDescent="0.2">
      <c r="B49" s="356"/>
      <c r="C49" s="161" t="s">
        <v>335</v>
      </c>
      <c r="D49" s="92">
        <v>6551</v>
      </c>
      <c r="E49" s="92">
        <v>31</v>
      </c>
      <c r="F49" s="92">
        <v>6200</v>
      </c>
      <c r="G49" s="92">
        <v>97643.046239999996</v>
      </c>
      <c r="H49" s="123">
        <v>1860</v>
      </c>
      <c r="I49" s="123">
        <v>10</v>
      </c>
      <c r="J49" s="123">
        <v>5253</v>
      </c>
      <c r="K49" s="123">
        <v>88387.852249999982</v>
      </c>
      <c r="L49" s="90"/>
    </row>
    <row r="50" spans="2:12" ht="12.75" x14ac:dyDescent="0.2">
      <c r="B50" s="356"/>
      <c r="C50" s="161" t="s">
        <v>388</v>
      </c>
      <c r="D50" s="92">
        <v>107</v>
      </c>
      <c r="E50" s="92">
        <v>0</v>
      </c>
      <c r="F50" s="92">
        <v>0</v>
      </c>
      <c r="G50" s="92">
        <v>0</v>
      </c>
      <c r="H50" s="123">
        <v>52</v>
      </c>
      <c r="I50" s="123">
        <v>0</v>
      </c>
      <c r="J50" s="123">
        <v>0</v>
      </c>
      <c r="K50" s="123">
        <v>0</v>
      </c>
      <c r="L50" s="90"/>
    </row>
    <row r="51" spans="2:12" ht="12.75" x14ac:dyDescent="0.2">
      <c r="B51" s="356"/>
      <c r="C51" s="161" t="s">
        <v>389</v>
      </c>
      <c r="D51" s="92">
        <v>107</v>
      </c>
      <c r="E51" s="92">
        <v>0</v>
      </c>
      <c r="F51" s="92">
        <v>0</v>
      </c>
      <c r="G51" s="92">
        <v>0</v>
      </c>
      <c r="H51" s="123">
        <v>68</v>
      </c>
      <c r="I51" s="123">
        <v>0</v>
      </c>
      <c r="J51" s="123">
        <v>0</v>
      </c>
      <c r="K51" s="123">
        <v>0</v>
      </c>
      <c r="L51" s="90"/>
    </row>
    <row r="52" spans="2:12" ht="12.75" x14ac:dyDescent="0.2">
      <c r="B52" s="356"/>
      <c r="C52" s="161" t="s">
        <v>390</v>
      </c>
      <c r="D52" s="92">
        <v>1962</v>
      </c>
      <c r="E52" s="92">
        <v>10</v>
      </c>
      <c r="F52" s="92">
        <v>0</v>
      </c>
      <c r="G52" s="92">
        <v>0</v>
      </c>
      <c r="H52" s="123">
        <v>537</v>
      </c>
      <c r="I52" s="123">
        <v>3</v>
      </c>
      <c r="J52" s="123">
        <v>0</v>
      </c>
      <c r="K52" s="123">
        <v>0</v>
      </c>
      <c r="L52" s="90"/>
    </row>
    <row r="53" spans="2:12" ht="12.75" x14ac:dyDescent="0.2">
      <c r="B53" s="356"/>
      <c r="C53" s="161" t="s">
        <v>391</v>
      </c>
      <c r="D53" s="92">
        <v>834</v>
      </c>
      <c r="E53" s="92">
        <v>1</v>
      </c>
      <c r="F53" s="92">
        <v>0</v>
      </c>
      <c r="G53" s="92">
        <v>0</v>
      </c>
      <c r="H53" s="123">
        <v>475</v>
      </c>
      <c r="I53" s="123">
        <v>6</v>
      </c>
      <c r="J53" s="123">
        <v>0</v>
      </c>
      <c r="K53" s="123">
        <v>0</v>
      </c>
      <c r="L53" s="90"/>
    </row>
    <row r="54" spans="2:12" ht="12.75" x14ac:dyDescent="0.2">
      <c r="B54" s="356"/>
      <c r="C54" s="161" t="s">
        <v>392</v>
      </c>
      <c r="D54" s="92">
        <v>732</v>
      </c>
      <c r="E54" s="92">
        <v>0</v>
      </c>
      <c r="F54" s="92">
        <v>0</v>
      </c>
      <c r="G54" s="92">
        <v>0</v>
      </c>
      <c r="H54" s="123">
        <v>286</v>
      </c>
      <c r="I54" s="123">
        <v>0</v>
      </c>
      <c r="J54" s="123">
        <v>0</v>
      </c>
      <c r="K54" s="123">
        <v>0</v>
      </c>
      <c r="L54" s="90"/>
    </row>
    <row r="55" spans="2:12" ht="12.75" x14ac:dyDescent="0.2">
      <c r="B55" s="356"/>
      <c r="C55" s="161" t="s">
        <v>393</v>
      </c>
      <c r="D55" s="92">
        <v>983</v>
      </c>
      <c r="E55" s="92">
        <v>1</v>
      </c>
      <c r="F55" s="92">
        <v>0</v>
      </c>
      <c r="G55" s="92">
        <v>0</v>
      </c>
      <c r="H55" s="123">
        <v>310</v>
      </c>
      <c r="I55" s="123">
        <v>1</v>
      </c>
      <c r="J55" s="123">
        <v>0</v>
      </c>
      <c r="K55" s="123">
        <v>0</v>
      </c>
      <c r="L55" s="90"/>
    </row>
    <row r="56" spans="2:12" x14ac:dyDescent="0.2">
      <c r="B56" s="357" t="s">
        <v>130</v>
      </c>
      <c r="C56" s="357"/>
      <c r="D56" s="247">
        <f>SUM(D47:D55)</f>
        <v>54943</v>
      </c>
      <c r="E56" s="247">
        <f t="shared" ref="E56:K56" si="2">SUM(E47:E55)</f>
        <v>1505</v>
      </c>
      <c r="F56" s="247">
        <f t="shared" si="2"/>
        <v>6541</v>
      </c>
      <c r="G56" s="247">
        <f t="shared" si="2"/>
        <v>101943.35893</v>
      </c>
      <c r="H56" s="247">
        <f t="shared" si="2"/>
        <v>17182</v>
      </c>
      <c r="I56" s="247">
        <f t="shared" si="2"/>
        <v>629</v>
      </c>
      <c r="J56" s="247">
        <f t="shared" si="2"/>
        <v>5384</v>
      </c>
      <c r="K56" s="247">
        <f t="shared" si="2"/>
        <v>89799.759249999988</v>
      </c>
      <c r="L56" s="90"/>
    </row>
    <row r="57" spans="2:12" x14ac:dyDescent="0.2">
      <c r="B57" s="356" t="s">
        <v>100</v>
      </c>
      <c r="C57" s="161" t="s">
        <v>333</v>
      </c>
      <c r="D57" s="92">
        <v>4336</v>
      </c>
      <c r="E57" s="92">
        <v>121</v>
      </c>
      <c r="F57" s="92">
        <v>151</v>
      </c>
      <c r="G57" s="258">
        <v>330.87700000000001</v>
      </c>
      <c r="H57" s="124">
        <v>1458</v>
      </c>
      <c r="I57" s="124">
        <v>39</v>
      </c>
      <c r="J57" s="124">
        <v>39</v>
      </c>
      <c r="K57" s="124">
        <v>51.96</v>
      </c>
      <c r="L57" s="90"/>
    </row>
    <row r="58" spans="2:12" x14ac:dyDescent="0.2">
      <c r="B58" s="356"/>
      <c r="C58" s="161" t="s">
        <v>334</v>
      </c>
      <c r="D58" s="92">
        <v>41152</v>
      </c>
      <c r="E58" s="92">
        <v>1339</v>
      </c>
      <c r="F58" s="92">
        <v>219</v>
      </c>
      <c r="G58" s="258">
        <v>2017.1741</v>
      </c>
      <c r="H58" s="124">
        <v>13435</v>
      </c>
      <c r="I58" s="124">
        <v>551</v>
      </c>
      <c r="J58" s="124">
        <v>106</v>
      </c>
      <c r="K58" s="124">
        <v>1205.2460000000001</v>
      </c>
      <c r="L58" s="90"/>
    </row>
    <row r="59" spans="2:12" x14ac:dyDescent="0.2">
      <c r="B59" s="356"/>
      <c r="C59" s="161" t="s">
        <v>335</v>
      </c>
      <c r="D59" s="92">
        <v>7289</v>
      </c>
      <c r="E59" s="92">
        <v>23</v>
      </c>
      <c r="F59" s="92">
        <v>5922</v>
      </c>
      <c r="G59" s="258">
        <v>38311.587440000003</v>
      </c>
      <c r="H59" s="124">
        <v>2325</v>
      </c>
      <c r="I59" s="124">
        <v>10</v>
      </c>
      <c r="J59" s="124">
        <v>4734</v>
      </c>
      <c r="K59" s="124">
        <v>29146.479469999998</v>
      </c>
      <c r="L59" s="90"/>
    </row>
    <row r="60" spans="2:12" ht="12.75" x14ac:dyDescent="0.2">
      <c r="B60" s="356"/>
      <c r="C60" s="161" t="s">
        <v>388</v>
      </c>
      <c r="D60" s="92">
        <v>132</v>
      </c>
      <c r="E60" s="75">
        <v>0</v>
      </c>
      <c r="F60" s="75">
        <v>0</v>
      </c>
      <c r="G60" s="75">
        <v>0</v>
      </c>
      <c r="H60" s="124">
        <v>56</v>
      </c>
      <c r="I60" s="124">
        <v>0</v>
      </c>
      <c r="J60" s="124">
        <v>1</v>
      </c>
      <c r="K60" s="124">
        <v>0</v>
      </c>
      <c r="L60" s="90"/>
    </row>
    <row r="61" spans="2:12" ht="12.75" x14ac:dyDescent="0.2">
      <c r="B61" s="356"/>
      <c r="C61" s="161" t="s">
        <v>389</v>
      </c>
      <c r="D61" s="92">
        <v>97</v>
      </c>
      <c r="E61" s="92">
        <v>0</v>
      </c>
      <c r="F61" s="75">
        <v>0</v>
      </c>
      <c r="G61" s="75">
        <v>0</v>
      </c>
      <c r="H61" s="124">
        <v>60</v>
      </c>
      <c r="I61" s="124">
        <v>0</v>
      </c>
      <c r="J61" s="124">
        <v>0</v>
      </c>
      <c r="K61" s="124">
        <v>0</v>
      </c>
      <c r="L61" s="90"/>
    </row>
    <row r="62" spans="2:12" ht="12.75" x14ac:dyDescent="0.2">
      <c r="B62" s="356"/>
      <c r="C62" s="161" t="s">
        <v>390</v>
      </c>
      <c r="D62" s="92">
        <v>1462</v>
      </c>
      <c r="E62" s="75">
        <v>5</v>
      </c>
      <c r="F62" s="75">
        <v>1</v>
      </c>
      <c r="G62" s="75">
        <v>0</v>
      </c>
      <c r="H62" s="124">
        <v>442</v>
      </c>
      <c r="I62" s="124">
        <v>2</v>
      </c>
      <c r="J62" s="124">
        <v>0</v>
      </c>
      <c r="K62" s="124">
        <v>0</v>
      </c>
      <c r="L62" s="90"/>
    </row>
    <row r="63" spans="2:12" ht="12.75" x14ac:dyDescent="0.2">
      <c r="B63" s="356"/>
      <c r="C63" s="161" t="s">
        <v>391</v>
      </c>
      <c r="D63" s="92">
        <v>1320</v>
      </c>
      <c r="E63" s="92">
        <v>12</v>
      </c>
      <c r="F63" s="75">
        <v>0</v>
      </c>
      <c r="G63" s="75">
        <v>0</v>
      </c>
      <c r="H63" s="124">
        <v>816</v>
      </c>
      <c r="I63" s="124">
        <v>8</v>
      </c>
      <c r="J63" s="124">
        <v>0</v>
      </c>
      <c r="K63" s="124">
        <v>0</v>
      </c>
      <c r="L63" s="90"/>
    </row>
    <row r="64" spans="2:12" ht="12.75" x14ac:dyDescent="0.2">
      <c r="B64" s="356"/>
      <c r="C64" s="161" t="s">
        <v>392</v>
      </c>
      <c r="D64" s="92">
        <v>700</v>
      </c>
      <c r="E64" s="75">
        <v>0</v>
      </c>
      <c r="F64" s="75">
        <v>0</v>
      </c>
      <c r="G64" s="75">
        <v>0</v>
      </c>
      <c r="H64" s="124">
        <v>347</v>
      </c>
      <c r="I64" s="124">
        <v>1</v>
      </c>
      <c r="J64" s="124">
        <v>0</v>
      </c>
      <c r="K64" s="124">
        <v>0</v>
      </c>
      <c r="L64" s="90"/>
    </row>
    <row r="65" spans="2:13" ht="12.75" x14ac:dyDescent="0.2">
      <c r="B65" s="356"/>
      <c r="C65" s="161" t="s">
        <v>393</v>
      </c>
      <c r="D65" s="92">
        <v>804</v>
      </c>
      <c r="E65" s="75">
        <v>1</v>
      </c>
      <c r="F65" s="75">
        <v>0</v>
      </c>
      <c r="G65" s="75">
        <v>0</v>
      </c>
      <c r="H65" s="124">
        <v>285</v>
      </c>
      <c r="I65" s="124">
        <v>1</v>
      </c>
      <c r="J65" s="124">
        <v>0</v>
      </c>
      <c r="K65" s="124">
        <v>0</v>
      </c>
      <c r="L65" s="90"/>
    </row>
    <row r="66" spans="2:13" x14ac:dyDescent="0.2">
      <c r="B66" s="357" t="s">
        <v>131</v>
      </c>
      <c r="C66" s="357"/>
      <c r="D66" s="247">
        <f>SUM(D57:D65)</f>
        <v>57292</v>
      </c>
      <c r="E66" s="247">
        <f t="shared" ref="E66:K66" si="3">SUM(E57:E65)</f>
        <v>1501</v>
      </c>
      <c r="F66" s="247">
        <f t="shared" si="3"/>
        <v>6293</v>
      </c>
      <c r="G66" s="247">
        <f t="shared" si="3"/>
        <v>40659.63854</v>
      </c>
      <c r="H66" s="247">
        <f t="shared" si="3"/>
        <v>19224</v>
      </c>
      <c r="I66" s="247">
        <f t="shared" si="3"/>
        <v>612</v>
      </c>
      <c r="J66" s="247">
        <f t="shared" si="3"/>
        <v>4880</v>
      </c>
      <c r="K66" s="247">
        <f t="shared" si="3"/>
        <v>30403.685469999997</v>
      </c>
      <c r="L66" s="90"/>
    </row>
    <row r="67" spans="2:13" x14ac:dyDescent="0.2">
      <c r="B67" s="343" t="s">
        <v>396</v>
      </c>
      <c r="C67" s="345"/>
      <c r="D67" s="232">
        <f>D56+D66</f>
        <v>112235</v>
      </c>
      <c r="E67" s="232">
        <f t="shared" ref="E67:K67" si="4">E56+E66</f>
        <v>3006</v>
      </c>
      <c r="F67" s="232">
        <f t="shared" si="4"/>
        <v>12834</v>
      </c>
      <c r="G67" s="232">
        <f t="shared" si="4"/>
        <v>142602.99747</v>
      </c>
      <c r="H67" s="232">
        <f t="shared" si="4"/>
        <v>36406</v>
      </c>
      <c r="I67" s="232">
        <f t="shared" si="4"/>
        <v>1241</v>
      </c>
      <c r="J67" s="232">
        <f t="shared" si="4"/>
        <v>10264</v>
      </c>
      <c r="K67" s="232">
        <f t="shared" si="4"/>
        <v>120203.44471999998</v>
      </c>
      <c r="L67" s="90"/>
    </row>
    <row r="68" spans="2:13" ht="11.25" customHeight="1" x14ac:dyDescent="0.2">
      <c r="B68" s="338" t="s">
        <v>144</v>
      </c>
      <c r="C68" s="338"/>
      <c r="D68" s="338"/>
      <c r="E68" s="338"/>
      <c r="F68" s="338"/>
      <c r="G68" s="338"/>
      <c r="H68" s="338"/>
      <c r="I68" s="338"/>
      <c r="J68" s="338"/>
      <c r="K68" s="338"/>
      <c r="L68" s="132"/>
      <c r="M68" s="90"/>
    </row>
    <row r="69" spans="2:13" ht="11.25" customHeight="1" x14ac:dyDescent="0.2">
      <c r="B69" s="337" t="s">
        <v>376</v>
      </c>
      <c r="C69" s="337"/>
      <c r="D69" s="337"/>
      <c r="E69" s="337"/>
      <c r="F69" s="337"/>
      <c r="G69" s="337"/>
      <c r="H69" s="337"/>
      <c r="I69" s="337"/>
      <c r="J69" s="337"/>
      <c r="K69" s="337"/>
      <c r="L69" s="262"/>
      <c r="M69" s="262"/>
    </row>
    <row r="70" spans="2:13" x14ac:dyDescent="0.2">
      <c r="B70" s="337" t="s">
        <v>379</v>
      </c>
      <c r="C70" s="337"/>
      <c r="D70" s="337"/>
      <c r="E70" s="337"/>
      <c r="F70" s="337"/>
      <c r="G70" s="337"/>
      <c r="H70" s="337"/>
      <c r="I70" s="337"/>
      <c r="J70" s="337"/>
      <c r="K70" s="337"/>
      <c r="L70" s="138"/>
    </row>
    <row r="71" spans="2:13" x14ac:dyDescent="0.2">
      <c r="B71" s="337" t="s">
        <v>380</v>
      </c>
      <c r="C71" s="337"/>
      <c r="D71" s="337"/>
      <c r="E71" s="337"/>
      <c r="F71" s="337"/>
      <c r="G71" s="337"/>
      <c r="H71" s="337"/>
      <c r="I71" s="337"/>
      <c r="J71" s="337"/>
      <c r="K71" s="337"/>
      <c r="L71" s="164"/>
    </row>
    <row r="72" spans="2:13" x14ac:dyDescent="0.2">
      <c r="B72" s="338" t="s">
        <v>141</v>
      </c>
      <c r="C72" s="338"/>
      <c r="D72" s="338"/>
      <c r="E72" s="338"/>
      <c r="F72" s="338"/>
      <c r="G72" s="338"/>
      <c r="H72" s="338"/>
      <c r="I72" s="338"/>
      <c r="J72" s="338"/>
      <c r="K72" s="338"/>
      <c r="L72" s="164"/>
    </row>
    <row r="74" spans="2:13" ht="12.75" x14ac:dyDescent="0.2">
      <c r="B74" s="244" t="s">
        <v>395</v>
      </c>
      <c r="C74" s="240"/>
      <c r="D74" s="240"/>
      <c r="E74" s="240"/>
      <c r="F74" s="240"/>
      <c r="G74" s="240"/>
      <c r="H74" s="240"/>
      <c r="I74" s="240"/>
      <c r="J74" s="240"/>
      <c r="K74" s="240"/>
    </row>
    <row r="75" spans="2:13" ht="11.25" customHeight="1" x14ac:dyDescent="0.2">
      <c r="B75" s="341" t="s">
        <v>136</v>
      </c>
      <c r="C75" s="343">
        <v>2019</v>
      </c>
      <c r="D75" s="344"/>
      <c r="E75" s="345"/>
      <c r="F75" s="343">
        <v>2020</v>
      </c>
      <c r="G75" s="344"/>
      <c r="H75" s="345"/>
      <c r="I75" s="339" t="s">
        <v>101</v>
      </c>
      <c r="J75" s="339" t="s">
        <v>102</v>
      </c>
      <c r="K75" s="339" t="s">
        <v>103</v>
      </c>
    </row>
    <row r="76" spans="2:13" ht="21" customHeight="1" x14ac:dyDescent="0.2">
      <c r="B76" s="342"/>
      <c r="C76" s="126" t="s">
        <v>96</v>
      </c>
      <c r="D76" s="237" t="s">
        <v>100</v>
      </c>
      <c r="E76" s="237" t="s">
        <v>22</v>
      </c>
      <c r="F76" s="126" t="s">
        <v>96</v>
      </c>
      <c r="G76" s="237" t="s">
        <v>100</v>
      </c>
      <c r="H76" s="237" t="s">
        <v>22</v>
      </c>
      <c r="I76" s="340"/>
      <c r="J76" s="340"/>
      <c r="K76" s="340"/>
    </row>
    <row r="77" spans="2:13" x14ac:dyDescent="0.2">
      <c r="B77" s="91" t="s">
        <v>137</v>
      </c>
      <c r="C77" s="75">
        <v>478</v>
      </c>
      <c r="D77" s="75">
        <v>1019</v>
      </c>
      <c r="E77" s="75">
        <v>1497</v>
      </c>
      <c r="F77" s="123">
        <v>679</v>
      </c>
      <c r="G77" s="123">
        <v>1803</v>
      </c>
      <c r="H77" s="124">
        <v>2482</v>
      </c>
      <c r="I77" s="76">
        <f>(F77-C77)/C77</f>
        <v>0.42050209205020922</v>
      </c>
      <c r="J77" s="76">
        <f>(G77-D77)/D77</f>
        <v>0.76938174681059868</v>
      </c>
      <c r="K77" s="76">
        <f>(H77-E77)/E77</f>
        <v>0.65798263193052775</v>
      </c>
    </row>
    <row r="78" spans="2:13" x14ac:dyDescent="0.2">
      <c r="B78" s="91" t="s">
        <v>104</v>
      </c>
      <c r="C78" s="77">
        <v>5638.0006700000004</v>
      </c>
      <c r="D78" s="77">
        <v>5492.0109500000008</v>
      </c>
      <c r="E78" s="77">
        <v>11130.011620000001</v>
      </c>
      <c r="F78" s="125">
        <v>6987.1050999999998</v>
      </c>
      <c r="G78" s="125">
        <v>6897.7512699999997</v>
      </c>
      <c r="H78" s="125">
        <v>13884.85637</v>
      </c>
      <c r="I78" s="76">
        <f t="shared" ref="I78:K78" si="5">(F78-C78)/C78</f>
        <v>0.23928773850252119</v>
      </c>
      <c r="J78" s="76">
        <f t="shared" si="5"/>
        <v>0.25596094632695493</v>
      </c>
      <c r="K78" s="76">
        <f t="shared" si="5"/>
        <v>0.24751499316044723</v>
      </c>
    </row>
    <row r="79" spans="2:13" x14ac:dyDescent="0.2">
      <c r="B79" s="350" t="s">
        <v>394</v>
      </c>
      <c r="C79" s="350"/>
      <c r="D79" s="350"/>
      <c r="E79" s="350"/>
      <c r="F79" s="350"/>
      <c r="G79" s="350"/>
      <c r="H79" s="350"/>
      <c r="I79" s="350"/>
      <c r="J79" s="350"/>
      <c r="K79" s="350"/>
    </row>
  </sheetData>
  <mergeCells count="55">
    <mergeCell ref="B7:C7"/>
    <mergeCell ref="B11:C11"/>
    <mergeCell ref="B12:C12"/>
    <mergeCell ref="B8:B10"/>
    <mergeCell ref="B57:B65"/>
    <mergeCell ref="B28:D28"/>
    <mergeCell ref="B29:K29"/>
    <mergeCell ref="B33:B34"/>
    <mergeCell ref="C33:C34"/>
    <mergeCell ref="D33:D34"/>
    <mergeCell ref="E33:E34"/>
    <mergeCell ref="F33:F34"/>
    <mergeCell ref="G33:G34"/>
    <mergeCell ref="H33:H34"/>
    <mergeCell ref="I33:I34"/>
    <mergeCell ref="B30:K30"/>
    <mergeCell ref="B79:K79"/>
    <mergeCell ref="J75:J76"/>
    <mergeCell ref="K75:K76"/>
    <mergeCell ref="B41:I41"/>
    <mergeCell ref="D45:G45"/>
    <mergeCell ref="H45:K45"/>
    <mergeCell ref="B47:B55"/>
    <mergeCell ref="B56:C56"/>
    <mergeCell ref="B75:B76"/>
    <mergeCell ref="C75:E75"/>
    <mergeCell ref="F75:H75"/>
    <mergeCell ref="I75:I76"/>
    <mergeCell ref="B68:K68"/>
    <mergeCell ref="B69:K69"/>
    <mergeCell ref="B70:K70"/>
    <mergeCell ref="K16:K17"/>
    <mergeCell ref="B22:D22"/>
    <mergeCell ref="B27:D27"/>
    <mergeCell ref="C21:D21"/>
    <mergeCell ref="C26:D26"/>
    <mergeCell ref="B13:J13"/>
    <mergeCell ref="B16:B17"/>
    <mergeCell ref="C16:C17"/>
    <mergeCell ref="D16:D17"/>
    <mergeCell ref="E16:E17"/>
    <mergeCell ref="F16:F17"/>
    <mergeCell ref="G16:G17"/>
    <mergeCell ref="H16:H17"/>
    <mergeCell ref="I16:I17"/>
    <mergeCell ref="J16:J17"/>
    <mergeCell ref="B42:I42"/>
    <mergeCell ref="B18:B21"/>
    <mergeCell ref="B23:B26"/>
    <mergeCell ref="B71:K71"/>
    <mergeCell ref="B72:K72"/>
    <mergeCell ref="B45:B46"/>
    <mergeCell ref="C45:C46"/>
    <mergeCell ref="B67:C67"/>
    <mergeCell ref="B66:C66"/>
  </mergeCells>
  <pageMargins left="0.7" right="0.7" top="0.75" bottom="0.75" header="0.3" footer="0.3"/>
  <pageSetup paperSize="183" scale="74"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51"/>
  <sheetViews>
    <sheetView zoomScale="90" zoomScaleNormal="90" workbookViewId="0">
      <selection activeCell="B14" sqref="B14:J14"/>
    </sheetView>
  </sheetViews>
  <sheetFormatPr baseColWidth="10" defaultColWidth="11.42578125" defaultRowHeight="15" x14ac:dyDescent="0.2"/>
  <cols>
    <col min="1" max="1" width="11.42578125" style="282"/>
    <col min="2" max="2" width="53.85546875" style="282" customWidth="1"/>
    <col min="3" max="3" width="31.42578125" style="282" customWidth="1"/>
    <col min="4" max="4" width="39.42578125" style="282" customWidth="1"/>
    <col min="5" max="7" width="11.42578125" style="282"/>
    <col min="8" max="8" width="12.7109375" style="282" customWidth="1"/>
    <col min="9" max="9" width="13.28515625" style="282" customWidth="1"/>
    <col min="10" max="16384" width="11.42578125" style="282"/>
  </cols>
  <sheetData>
    <row r="2" spans="1:14" x14ac:dyDescent="0.2">
      <c r="B2" s="279" t="s">
        <v>336</v>
      </c>
    </row>
    <row r="3" spans="1:14" x14ac:dyDescent="0.2">
      <c r="B3" s="283"/>
    </row>
    <row r="4" spans="1:14" x14ac:dyDescent="0.2">
      <c r="B4" s="280" t="s">
        <v>76</v>
      </c>
    </row>
    <row r="5" spans="1:14" ht="22.5" x14ac:dyDescent="0.2">
      <c r="A5" s="284"/>
      <c r="B5" s="272" t="s">
        <v>105</v>
      </c>
      <c r="C5" s="272" t="s">
        <v>77</v>
      </c>
      <c r="D5" s="93">
        <v>2016</v>
      </c>
      <c r="E5" s="93">
        <v>2017</v>
      </c>
      <c r="F5" s="93">
        <v>2018</v>
      </c>
      <c r="G5" s="93">
        <v>2019</v>
      </c>
      <c r="H5" s="93">
        <v>2020</v>
      </c>
      <c r="I5" s="146" t="s">
        <v>78</v>
      </c>
      <c r="J5" s="146" t="s">
        <v>83</v>
      </c>
      <c r="K5" s="276"/>
      <c r="L5" s="276"/>
      <c r="M5" s="276"/>
      <c r="N5" s="276"/>
    </row>
    <row r="6" spans="1:14" x14ac:dyDescent="0.2">
      <c r="A6" s="285"/>
      <c r="B6" s="364" t="s">
        <v>181</v>
      </c>
      <c r="C6" s="82" t="s">
        <v>0</v>
      </c>
      <c r="D6" s="83">
        <v>1699</v>
      </c>
      <c r="E6" s="83">
        <v>2035</v>
      </c>
      <c r="F6" s="83">
        <v>2319</v>
      </c>
      <c r="G6" s="83">
        <v>2569</v>
      </c>
      <c r="H6" s="97">
        <v>1436</v>
      </c>
      <c r="I6" s="245">
        <v>1</v>
      </c>
      <c r="J6" s="246">
        <v>-0.44102763721292326</v>
      </c>
      <c r="K6" s="276"/>
      <c r="L6" s="277"/>
      <c r="M6" s="277"/>
      <c r="N6" s="276"/>
    </row>
    <row r="7" spans="1:14" x14ac:dyDescent="0.2">
      <c r="B7" s="366"/>
      <c r="C7" s="82" t="s">
        <v>1</v>
      </c>
      <c r="D7" s="83">
        <v>0</v>
      </c>
      <c r="E7" s="83">
        <v>1</v>
      </c>
      <c r="F7" s="83">
        <v>0</v>
      </c>
      <c r="G7" s="83">
        <v>0</v>
      </c>
      <c r="H7" s="97">
        <v>0</v>
      </c>
      <c r="I7" s="245">
        <v>0</v>
      </c>
      <c r="J7" s="246" t="s">
        <v>60</v>
      </c>
      <c r="K7" s="276"/>
      <c r="L7" s="277"/>
      <c r="M7" s="277"/>
      <c r="N7" s="276"/>
    </row>
    <row r="8" spans="1:14" ht="12.75" customHeight="1" x14ac:dyDescent="0.2">
      <c r="B8" s="353" t="s">
        <v>106</v>
      </c>
      <c r="C8" s="355"/>
      <c r="D8" s="95">
        <v>1699</v>
      </c>
      <c r="E8" s="95">
        <v>2036</v>
      </c>
      <c r="F8" s="95">
        <v>2319</v>
      </c>
      <c r="G8" s="95">
        <v>2569</v>
      </c>
      <c r="H8" s="95">
        <v>1436</v>
      </c>
      <c r="I8" s="248">
        <v>1</v>
      </c>
      <c r="J8" s="249">
        <v>-0.44102763721292326</v>
      </c>
      <c r="K8" s="276"/>
      <c r="L8" s="277"/>
      <c r="M8" s="277"/>
      <c r="N8" s="276"/>
    </row>
    <row r="9" spans="1:14" x14ac:dyDescent="0.2">
      <c r="B9" s="364" t="s">
        <v>180</v>
      </c>
      <c r="C9" s="82" t="s">
        <v>29</v>
      </c>
      <c r="D9" s="83">
        <v>33</v>
      </c>
      <c r="E9" s="83">
        <v>23</v>
      </c>
      <c r="F9" s="83">
        <v>15</v>
      </c>
      <c r="G9" s="83">
        <v>13</v>
      </c>
      <c r="H9" s="97">
        <v>10</v>
      </c>
      <c r="I9" s="245">
        <v>0.90909090909090906</v>
      </c>
      <c r="J9" s="246">
        <v>-0.23076923076923073</v>
      </c>
      <c r="K9" s="276"/>
      <c r="L9" s="277"/>
      <c r="M9" s="277"/>
      <c r="N9" s="276"/>
    </row>
    <row r="10" spans="1:14" x14ac:dyDescent="0.2">
      <c r="B10" s="365"/>
      <c r="C10" s="82" t="s">
        <v>30</v>
      </c>
      <c r="D10" s="83">
        <v>0</v>
      </c>
      <c r="E10" s="83">
        <v>1</v>
      </c>
      <c r="F10" s="83">
        <v>2</v>
      </c>
      <c r="G10" s="83">
        <v>3</v>
      </c>
      <c r="H10" s="97">
        <v>1</v>
      </c>
      <c r="I10" s="245">
        <v>9.0909090909090912E-2</v>
      </c>
      <c r="J10" s="246">
        <v>-0.66666666666666674</v>
      </c>
      <c r="K10" s="276"/>
      <c r="L10" s="277"/>
      <c r="M10" s="277"/>
      <c r="N10" s="276"/>
    </row>
    <row r="11" spans="1:14" x14ac:dyDescent="0.2">
      <c r="B11" s="366"/>
      <c r="C11" s="82" t="s">
        <v>79</v>
      </c>
      <c r="D11" s="83">
        <v>27</v>
      </c>
      <c r="E11" s="83">
        <v>0</v>
      </c>
      <c r="F11" s="83">
        <v>5</v>
      </c>
      <c r="G11" s="83">
        <v>0</v>
      </c>
      <c r="H11" s="97">
        <v>0</v>
      </c>
      <c r="I11" s="245">
        <v>0</v>
      </c>
      <c r="J11" s="246" t="s">
        <v>60</v>
      </c>
      <c r="K11" s="276"/>
      <c r="L11" s="277"/>
      <c r="M11" s="277"/>
      <c r="N11" s="276"/>
    </row>
    <row r="12" spans="1:14" x14ac:dyDescent="0.2">
      <c r="B12" s="353" t="s">
        <v>107</v>
      </c>
      <c r="C12" s="355"/>
      <c r="D12" s="95">
        <v>60</v>
      </c>
      <c r="E12" s="95">
        <v>24</v>
      </c>
      <c r="F12" s="95">
        <v>22</v>
      </c>
      <c r="G12" s="95">
        <v>16</v>
      </c>
      <c r="H12" s="95">
        <v>11</v>
      </c>
      <c r="I12" s="248">
        <v>1</v>
      </c>
      <c r="J12" s="249">
        <v>-0.3125</v>
      </c>
      <c r="K12" s="276"/>
      <c r="L12" s="277"/>
      <c r="M12" s="277"/>
      <c r="N12" s="276"/>
    </row>
    <row r="13" spans="1:14" x14ac:dyDescent="0.2">
      <c r="B13" s="351" t="s">
        <v>406</v>
      </c>
      <c r="C13" s="352"/>
      <c r="D13" s="96">
        <v>1759</v>
      </c>
      <c r="E13" s="96">
        <v>2060</v>
      </c>
      <c r="F13" s="96">
        <v>2341</v>
      </c>
      <c r="G13" s="96">
        <v>2585</v>
      </c>
      <c r="H13" s="96">
        <v>1447</v>
      </c>
      <c r="I13" s="250"/>
      <c r="J13" s="251">
        <v>-0.44023210831721471</v>
      </c>
      <c r="K13" s="276"/>
      <c r="L13" s="277"/>
      <c r="M13" s="277"/>
      <c r="N13" s="276"/>
    </row>
    <row r="14" spans="1:14" ht="15" customHeight="1" x14ac:dyDescent="0.2">
      <c r="B14" s="358" t="s">
        <v>108</v>
      </c>
      <c r="C14" s="358"/>
      <c r="D14" s="358"/>
      <c r="E14" s="358"/>
      <c r="F14" s="358"/>
      <c r="G14" s="358"/>
      <c r="H14" s="358"/>
      <c r="I14" s="358"/>
      <c r="J14" s="358"/>
      <c r="K14" s="276"/>
      <c r="L14" s="276"/>
      <c r="M14" s="276"/>
      <c r="N14" s="276"/>
    </row>
    <row r="15" spans="1:14" x14ac:dyDescent="0.2">
      <c r="B15" s="276"/>
      <c r="C15" s="276"/>
      <c r="D15" s="276"/>
      <c r="E15" s="276"/>
      <c r="F15" s="276"/>
      <c r="G15" s="276"/>
      <c r="H15" s="276"/>
      <c r="I15" s="276"/>
      <c r="J15" s="276"/>
      <c r="K15" s="276"/>
      <c r="L15" s="276"/>
      <c r="M15" s="276"/>
      <c r="N15" s="276"/>
    </row>
    <row r="16" spans="1:14" x14ac:dyDescent="0.2">
      <c r="B16" s="280" t="s">
        <v>139</v>
      </c>
      <c r="C16" s="276"/>
      <c r="D16" s="276"/>
      <c r="E16" s="276"/>
      <c r="F16" s="276"/>
      <c r="G16" s="276"/>
      <c r="H16" s="276"/>
      <c r="I16" s="276"/>
      <c r="J16" s="276"/>
      <c r="K16" s="276"/>
      <c r="L16" s="276"/>
      <c r="M16" s="276"/>
      <c r="N16" s="276"/>
    </row>
    <row r="17" spans="1:14" ht="15" customHeight="1" x14ac:dyDescent="0.2">
      <c r="A17" s="284"/>
      <c r="B17" s="360" t="s">
        <v>81</v>
      </c>
      <c r="C17" s="360" t="s">
        <v>111</v>
      </c>
      <c r="D17" s="360" t="s">
        <v>82</v>
      </c>
      <c r="E17" s="360">
        <v>2016</v>
      </c>
      <c r="F17" s="346">
        <v>2017</v>
      </c>
      <c r="G17" s="346">
        <v>2018</v>
      </c>
      <c r="H17" s="346">
        <v>2019</v>
      </c>
      <c r="I17" s="346">
        <v>2020</v>
      </c>
      <c r="J17" s="369" t="s">
        <v>78</v>
      </c>
      <c r="K17" s="346" t="s">
        <v>83</v>
      </c>
      <c r="L17" s="276"/>
      <c r="M17" s="276"/>
      <c r="N17" s="276"/>
    </row>
    <row r="18" spans="1:14" x14ac:dyDescent="0.2">
      <c r="A18" s="285"/>
      <c r="B18" s="360"/>
      <c r="C18" s="360"/>
      <c r="D18" s="360"/>
      <c r="E18" s="360"/>
      <c r="F18" s="346"/>
      <c r="G18" s="346"/>
      <c r="H18" s="346"/>
      <c r="I18" s="346"/>
      <c r="J18" s="369"/>
      <c r="K18" s="346"/>
      <c r="L18" s="276"/>
      <c r="M18" s="276"/>
      <c r="N18" s="276"/>
    </row>
    <row r="19" spans="1:14" ht="22.5" x14ac:dyDescent="0.2">
      <c r="A19" s="285"/>
      <c r="B19" s="364" t="s">
        <v>117</v>
      </c>
      <c r="C19" s="88" t="s">
        <v>248</v>
      </c>
      <c r="D19" s="82" t="s">
        <v>285</v>
      </c>
      <c r="E19" s="176">
        <v>58.388649780000001</v>
      </c>
      <c r="F19" s="176">
        <v>92.34018623</v>
      </c>
      <c r="G19" s="176">
        <v>97.033523169999995</v>
      </c>
      <c r="H19" s="176">
        <v>108.11700625</v>
      </c>
      <c r="I19" s="211">
        <v>48.837899810000003</v>
      </c>
      <c r="J19" s="177">
        <v>0.36716833301899732</v>
      </c>
      <c r="K19" s="105">
        <v>-0.54828660629881254</v>
      </c>
      <c r="L19" s="276"/>
      <c r="M19" s="277"/>
      <c r="N19" s="277"/>
    </row>
    <row r="20" spans="1:14" ht="22.5" x14ac:dyDescent="0.2">
      <c r="B20" s="365"/>
      <c r="C20" s="88" t="s">
        <v>319</v>
      </c>
      <c r="D20" s="82" t="s">
        <v>408</v>
      </c>
      <c r="E20" s="176">
        <v>24.345282649999998</v>
      </c>
      <c r="F20" s="176">
        <v>33.118803210000003</v>
      </c>
      <c r="G20" s="176">
        <v>53.824648790000005</v>
      </c>
      <c r="H20" s="176">
        <v>59.897167270000004</v>
      </c>
      <c r="I20" s="211">
        <v>31.517342950000003</v>
      </c>
      <c r="J20" s="177">
        <v>0.23695061247842686</v>
      </c>
      <c r="K20" s="105">
        <v>-0.47380912342768289</v>
      </c>
      <c r="L20" s="276"/>
      <c r="M20" s="277"/>
      <c r="N20" s="277"/>
    </row>
    <row r="21" spans="1:14" x14ac:dyDescent="0.2">
      <c r="B21" s="365"/>
      <c r="C21" s="88" t="s">
        <v>337</v>
      </c>
      <c r="D21" s="82" t="s">
        <v>409</v>
      </c>
      <c r="E21" s="176">
        <v>43.898012139999999</v>
      </c>
      <c r="F21" s="176">
        <v>31.384422520000001</v>
      </c>
      <c r="G21" s="176">
        <v>39.183467569999998</v>
      </c>
      <c r="H21" s="176">
        <v>2.7457345499999999</v>
      </c>
      <c r="I21" s="211">
        <v>21.134126360000003</v>
      </c>
      <c r="J21" s="177">
        <v>0.15888852664841999</v>
      </c>
      <c r="K21" s="105">
        <v>6.6970755821971224</v>
      </c>
      <c r="L21" s="276"/>
      <c r="M21" s="277"/>
      <c r="N21" s="277"/>
    </row>
    <row r="22" spans="1:14" x14ac:dyDescent="0.2">
      <c r="B22" s="366"/>
      <c r="C22" s="367" t="s">
        <v>88</v>
      </c>
      <c r="D22" s="368"/>
      <c r="E22" s="176">
        <v>107.44295750000001</v>
      </c>
      <c r="F22" s="176">
        <v>81.932661750000008</v>
      </c>
      <c r="G22" s="176">
        <v>60.201474329999996</v>
      </c>
      <c r="H22" s="176">
        <v>57.332740149999999</v>
      </c>
      <c r="I22" s="211">
        <v>31.522918209999997</v>
      </c>
      <c r="J22" s="177">
        <v>0.23699252785415575</v>
      </c>
      <c r="K22" s="105">
        <v>-0.4501759705270254</v>
      </c>
      <c r="L22" s="276"/>
      <c r="M22" s="277"/>
      <c r="N22" s="277"/>
    </row>
    <row r="23" spans="1:14" x14ac:dyDescent="0.2">
      <c r="B23" s="353" t="s">
        <v>112</v>
      </c>
      <c r="C23" s="354"/>
      <c r="D23" s="355"/>
      <c r="E23" s="178">
        <v>234.07490207000001</v>
      </c>
      <c r="F23" s="178">
        <v>238.77607371000005</v>
      </c>
      <c r="G23" s="178">
        <v>250.24311385999999</v>
      </c>
      <c r="H23" s="178">
        <v>228.09264822000003</v>
      </c>
      <c r="I23" s="178">
        <v>133.01228733000002</v>
      </c>
      <c r="J23" s="179">
        <v>1</v>
      </c>
      <c r="K23" s="110">
        <v>-0.41684973905118172</v>
      </c>
      <c r="L23" s="276"/>
      <c r="M23" s="277"/>
      <c r="N23" s="277"/>
    </row>
    <row r="24" spans="1:14" ht="22.5" x14ac:dyDescent="0.2">
      <c r="B24" s="364" t="s">
        <v>118</v>
      </c>
      <c r="C24" s="88" t="s">
        <v>338</v>
      </c>
      <c r="D24" s="82" t="s">
        <v>412</v>
      </c>
      <c r="E24" s="176">
        <v>0</v>
      </c>
      <c r="F24" s="176">
        <v>0</v>
      </c>
      <c r="G24" s="176">
        <v>0</v>
      </c>
      <c r="H24" s="176">
        <v>0</v>
      </c>
      <c r="I24" s="211">
        <v>0.33885990000000005</v>
      </c>
      <c r="J24" s="177">
        <v>0.44467786342918625</v>
      </c>
      <c r="K24" s="105" t="s">
        <v>60</v>
      </c>
      <c r="L24" s="276"/>
      <c r="M24" s="277"/>
      <c r="N24" s="277"/>
    </row>
    <row r="25" spans="1:14" x14ac:dyDescent="0.2">
      <c r="B25" s="365"/>
      <c r="C25" s="88" t="s">
        <v>339</v>
      </c>
      <c r="D25" s="82" t="s">
        <v>411</v>
      </c>
      <c r="E25" s="176">
        <v>0.28747388000000001</v>
      </c>
      <c r="F25" s="176">
        <v>0</v>
      </c>
      <c r="G25" s="176">
        <v>0</v>
      </c>
      <c r="H25" s="176">
        <v>0</v>
      </c>
      <c r="I25" s="211">
        <v>0.19387126999999998</v>
      </c>
      <c r="J25" s="177">
        <v>0.25441270012740624</v>
      </c>
      <c r="K25" s="105" t="s">
        <v>60</v>
      </c>
      <c r="L25" s="276"/>
      <c r="M25" s="277"/>
      <c r="N25" s="277"/>
    </row>
    <row r="26" spans="1:14" ht="22.5" x14ac:dyDescent="0.2">
      <c r="B26" s="365"/>
      <c r="C26" s="88" t="s">
        <v>340</v>
      </c>
      <c r="D26" s="82" t="s">
        <v>410</v>
      </c>
      <c r="E26" s="176">
        <v>3.8544600000000005E-2</v>
      </c>
      <c r="F26" s="176">
        <v>8.6233000000000004E-2</v>
      </c>
      <c r="G26" s="176">
        <v>0.11802846</v>
      </c>
      <c r="H26" s="176">
        <v>8.1577940000000002E-2</v>
      </c>
      <c r="I26" s="211">
        <v>0.15502084000000002</v>
      </c>
      <c r="J26" s="177">
        <v>0.20343019613178701</v>
      </c>
      <c r="K26" s="105">
        <v>0.90027892344425497</v>
      </c>
      <c r="L26" s="276"/>
      <c r="M26" s="277"/>
      <c r="N26" s="277"/>
    </row>
    <row r="27" spans="1:14" x14ac:dyDescent="0.2">
      <c r="B27" s="366"/>
      <c r="C27" s="367" t="s">
        <v>88</v>
      </c>
      <c r="D27" s="368"/>
      <c r="E27" s="176">
        <v>2.0361367000000006</v>
      </c>
      <c r="F27" s="176">
        <v>1.2173297699999999</v>
      </c>
      <c r="G27" s="176">
        <v>0.94213303000000004</v>
      </c>
      <c r="H27" s="176">
        <v>1.3953424400000003</v>
      </c>
      <c r="I27" s="211">
        <v>7.4282550000000003E-2</v>
      </c>
      <c r="J27" s="177">
        <v>9.7479240311620516E-2</v>
      </c>
      <c r="K27" s="105">
        <v>-0.94676392843035717</v>
      </c>
      <c r="L27" s="276"/>
      <c r="M27" s="277"/>
      <c r="N27" s="277"/>
    </row>
    <row r="28" spans="1:14" x14ac:dyDescent="0.2">
      <c r="B28" s="353" t="s">
        <v>113</v>
      </c>
      <c r="C28" s="354"/>
      <c r="D28" s="355"/>
      <c r="E28" s="178">
        <v>2.3621551800000007</v>
      </c>
      <c r="F28" s="178">
        <v>1.3035627699999999</v>
      </c>
      <c r="G28" s="178">
        <v>1.06016149</v>
      </c>
      <c r="H28" s="178">
        <v>1.4769203800000004</v>
      </c>
      <c r="I28" s="178">
        <v>0.76203456000000003</v>
      </c>
      <c r="J28" s="179">
        <v>1</v>
      </c>
      <c r="K28" s="110">
        <v>-0.48403815783217785</v>
      </c>
      <c r="L28" s="276"/>
      <c r="M28" s="277"/>
      <c r="N28" s="277"/>
    </row>
    <row r="29" spans="1:14" ht="15" customHeight="1" x14ac:dyDescent="0.2">
      <c r="B29" s="359" t="s">
        <v>405</v>
      </c>
      <c r="C29" s="359"/>
      <c r="D29" s="359"/>
      <c r="E29" s="180">
        <v>236.43705725000001</v>
      </c>
      <c r="F29" s="180">
        <v>240.07963648000003</v>
      </c>
      <c r="G29" s="180">
        <v>251.30327535000001</v>
      </c>
      <c r="H29" s="180">
        <v>229.56956860000003</v>
      </c>
      <c r="I29" s="180">
        <v>133.77432188999998</v>
      </c>
      <c r="J29" s="181"/>
      <c r="K29" s="108">
        <v>-0.41728199122468546</v>
      </c>
      <c r="L29" s="276"/>
      <c r="M29" s="277"/>
      <c r="N29" s="277"/>
    </row>
    <row r="30" spans="1:14" x14ac:dyDescent="0.2">
      <c r="B30" s="387" t="s">
        <v>407</v>
      </c>
      <c r="C30" s="387"/>
      <c r="D30" s="387"/>
      <c r="E30" s="387"/>
      <c r="F30" s="387"/>
      <c r="G30" s="387"/>
      <c r="H30" s="387"/>
      <c r="I30" s="387"/>
      <c r="J30" s="387"/>
      <c r="K30" s="387"/>
      <c r="L30" s="276"/>
      <c r="M30" s="276"/>
      <c r="N30" s="276"/>
    </row>
    <row r="31" spans="1:14" x14ac:dyDescent="0.2">
      <c r="B31" s="295" t="s">
        <v>189</v>
      </c>
      <c r="C31" s="295"/>
      <c r="D31" s="295"/>
      <c r="E31" s="295"/>
      <c r="F31" s="295"/>
      <c r="G31" s="295"/>
      <c r="H31" s="295"/>
      <c r="I31" s="295"/>
      <c r="J31" s="295"/>
      <c r="K31" s="295"/>
      <c r="L31" s="276"/>
      <c r="M31" s="276"/>
      <c r="N31" s="276"/>
    </row>
    <row r="32" spans="1:14" x14ac:dyDescent="0.2">
      <c r="B32" s="382" t="s">
        <v>414</v>
      </c>
      <c r="C32" s="382"/>
      <c r="D32" s="382"/>
      <c r="E32" s="382"/>
      <c r="F32" s="382"/>
      <c r="G32" s="382"/>
      <c r="H32" s="382"/>
      <c r="I32" s="382"/>
      <c r="J32" s="382"/>
      <c r="K32" s="382"/>
      <c r="L32" s="276"/>
      <c r="M32" s="276"/>
      <c r="N32" s="276"/>
    </row>
    <row r="33" spans="1:14" x14ac:dyDescent="0.2">
      <c r="B33" s="274"/>
      <c r="C33" s="274"/>
      <c r="D33" s="274"/>
      <c r="E33" s="274"/>
      <c r="F33" s="274"/>
      <c r="G33" s="274"/>
      <c r="H33" s="274"/>
      <c r="I33" s="274"/>
      <c r="J33" s="274"/>
      <c r="K33" s="281"/>
      <c r="L33" s="276"/>
      <c r="M33" s="276"/>
      <c r="N33" s="276"/>
    </row>
    <row r="34" spans="1:14" x14ac:dyDescent="0.2">
      <c r="B34" s="280" t="s">
        <v>140</v>
      </c>
      <c r="C34" s="276"/>
      <c r="D34" s="276"/>
      <c r="E34" s="276"/>
      <c r="F34" s="276"/>
      <c r="G34" s="276"/>
      <c r="H34" s="276"/>
      <c r="I34" s="276"/>
      <c r="J34" s="276"/>
      <c r="K34" s="276"/>
      <c r="L34" s="276"/>
      <c r="M34" s="276"/>
      <c r="N34" s="276"/>
    </row>
    <row r="35" spans="1:14" ht="15" customHeight="1" x14ac:dyDescent="0.2">
      <c r="A35" s="284"/>
      <c r="B35" s="360" t="s">
        <v>126</v>
      </c>
      <c r="C35" s="375">
        <v>2016</v>
      </c>
      <c r="D35" s="372">
        <v>2017</v>
      </c>
      <c r="E35" s="372">
        <v>2018</v>
      </c>
      <c r="F35" s="372">
        <v>2019</v>
      </c>
      <c r="G35" s="372">
        <v>2020</v>
      </c>
      <c r="H35" s="369" t="s">
        <v>78</v>
      </c>
      <c r="I35" s="346" t="s">
        <v>83</v>
      </c>
      <c r="J35" s="276"/>
      <c r="K35" s="276"/>
      <c r="L35" s="276"/>
      <c r="M35" s="276"/>
      <c r="N35" s="276"/>
    </row>
    <row r="36" spans="1:14" x14ac:dyDescent="0.2">
      <c r="B36" s="360"/>
      <c r="C36" s="376"/>
      <c r="D36" s="373"/>
      <c r="E36" s="373"/>
      <c r="F36" s="373"/>
      <c r="G36" s="373"/>
      <c r="H36" s="369"/>
      <c r="I36" s="346"/>
      <c r="J36" s="276"/>
      <c r="K36" s="276"/>
      <c r="L36" s="276"/>
      <c r="M36" s="276"/>
      <c r="N36" s="276"/>
    </row>
    <row r="37" spans="1:14" x14ac:dyDescent="0.2">
      <c r="B37" s="89" t="s">
        <v>92</v>
      </c>
      <c r="C37" s="182">
        <v>1.0856369999999999E-2</v>
      </c>
      <c r="D37" s="182">
        <v>9.1046200000000008E-3</v>
      </c>
      <c r="E37" s="182">
        <v>7.7940999999999991E-3</v>
      </c>
      <c r="F37" s="182">
        <v>4.3021000000000004E-4</v>
      </c>
      <c r="G37" s="195">
        <v>8.3904999999999993E-4</v>
      </c>
      <c r="H37" s="183">
        <v>5.7413325926839792E-3</v>
      </c>
      <c r="I37" s="113">
        <v>0.95032658469119702</v>
      </c>
      <c r="J37" s="276"/>
      <c r="K37" s="277"/>
      <c r="L37" s="277"/>
      <c r="M37" s="276"/>
      <c r="N37" s="276"/>
    </row>
    <row r="38" spans="1:14" x14ac:dyDescent="0.2">
      <c r="B38" s="89" t="s">
        <v>127</v>
      </c>
      <c r="C38" s="182">
        <v>0.4508722</v>
      </c>
      <c r="D38" s="182">
        <v>0.24924341</v>
      </c>
      <c r="E38" s="182">
        <v>0.20317242999999996</v>
      </c>
      <c r="F38" s="182">
        <v>0.28069663</v>
      </c>
      <c r="G38" s="195">
        <v>0.14500298</v>
      </c>
      <c r="H38" s="183">
        <v>0.99220586986508941</v>
      </c>
      <c r="I38" s="113">
        <v>-0.48341745321274432</v>
      </c>
      <c r="J38" s="276"/>
      <c r="K38" s="277"/>
      <c r="L38" s="277"/>
      <c r="M38" s="276"/>
      <c r="N38" s="276"/>
    </row>
    <row r="39" spans="1:14" x14ac:dyDescent="0.2">
      <c r="B39" s="89" t="s">
        <v>128</v>
      </c>
      <c r="C39" s="182">
        <v>0</v>
      </c>
      <c r="D39" s="182">
        <v>0</v>
      </c>
      <c r="E39" s="182">
        <v>0</v>
      </c>
      <c r="F39" s="182">
        <v>0</v>
      </c>
      <c r="G39" s="195">
        <v>0</v>
      </c>
      <c r="H39" s="183">
        <v>0</v>
      </c>
      <c r="I39" s="113" t="s">
        <v>60</v>
      </c>
      <c r="J39" s="276"/>
      <c r="K39" s="277"/>
      <c r="L39" s="277"/>
      <c r="M39" s="276"/>
      <c r="N39" s="276"/>
    </row>
    <row r="40" spans="1:14" x14ac:dyDescent="0.2">
      <c r="B40" s="89" t="s">
        <v>93</v>
      </c>
      <c r="C40" s="182">
        <v>0</v>
      </c>
      <c r="D40" s="182">
        <v>0</v>
      </c>
      <c r="E40" s="182">
        <v>0</v>
      </c>
      <c r="F40" s="182">
        <v>0</v>
      </c>
      <c r="G40" s="195">
        <v>0</v>
      </c>
      <c r="H40" s="183">
        <v>0</v>
      </c>
      <c r="I40" s="113" t="s">
        <v>60</v>
      </c>
      <c r="J40" s="276"/>
      <c r="K40" s="277"/>
      <c r="L40" s="277"/>
      <c r="M40" s="276"/>
      <c r="N40" s="276"/>
    </row>
    <row r="41" spans="1:14" x14ac:dyDescent="0.2">
      <c r="B41" s="89" t="s">
        <v>94</v>
      </c>
      <c r="C41" s="182">
        <v>0</v>
      </c>
      <c r="D41" s="182">
        <v>0</v>
      </c>
      <c r="E41" s="182">
        <v>7.9560000000000004E-5</v>
      </c>
      <c r="F41" s="182">
        <v>6.7139999999999998E-5</v>
      </c>
      <c r="G41" s="195">
        <v>2.9999999999999997E-4</v>
      </c>
      <c r="H41" s="183">
        <v>2.0527975422265582E-3</v>
      </c>
      <c r="I41" s="113">
        <v>3.4682752457551382</v>
      </c>
      <c r="J41" s="276"/>
      <c r="K41" s="277"/>
      <c r="L41" s="277"/>
      <c r="M41" s="276"/>
      <c r="N41" s="276"/>
    </row>
    <row r="42" spans="1:14" x14ac:dyDescent="0.2">
      <c r="B42" s="185" t="s">
        <v>404</v>
      </c>
      <c r="C42" s="196">
        <v>0.46172857</v>
      </c>
      <c r="D42" s="196">
        <v>0.25834803000000001</v>
      </c>
      <c r="E42" s="196">
        <v>0.21104608999999996</v>
      </c>
      <c r="F42" s="196">
        <v>0.28119398000000001</v>
      </c>
      <c r="G42" s="196">
        <v>0.14614203000000001</v>
      </c>
      <c r="H42" s="197">
        <v>1</v>
      </c>
      <c r="I42" s="116">
        <v>-0.48028037442337845</v>
      </c>
      <c r="J42" s="276"/>
      <c r="K42" s="277"/>
      <c r="L42" s="277"/>
      <c r="M42" s="276"/>
      <c r="N42" s="276"/>
    </row>
    <row r="43" spans="1:14" ht="15" customHeight="1" x14ac:dyDescent="0.2">
      <c r="B43" s="358" t="s">
        <v>129</v>
      </c>
      <c r="C43" s="358"/>
      <c r="D43" s="358"/>
      <c r="E43" s="358"/>
      <c r="F43" s="358"/>
      <c r="G43" s="358"/>
      <c r="H43" s="358"/>
      <c r="I43" s="358"/>
      <c r="J43" s="276"/>
      <c r="K43" s="276"/>
      <c r="L43" s="276"/>
      <c r="M43" s="276"/>
      <c r="N43" s="276"/>
    </row>
    <row r="44" spans="1:14" x14ac:dyDescent="0.2">
      <c r="B44" s="295" t="s">
        <v>191</v>
      </c>
      <c r="C44" s="295"/>
      <c r="D44" s="295"/>
      <c r="E44" s="295"/>
      <c r="F44" s="295"/>
      <c r="G44" s="295"/>
      <c r="H44" s="295"/>
      <c r="I44" s="295"/>
      <c r="J44" s="276"/>
      <c r="K44" s="276"/>
      <c r="L44" s="276"/>
      <c r="M44" s="276"/>
      <c r="N44" s="276"/>
    </row>
    <row r="45" spans="1:14" x14ac:dyDescent="0.2">
      <c r="B45" s="271"/>
      <c r="C45" s="271"/>
      <c r="D45" s="271"/>
      <c r="E45" s="271"/>
      <c r="F45" s="271"/>
      <c r="G45" s="271"/>
      <c r="H45" s="271"/>
      <c r="I45" s="271"/>
      <c r="J45" s="276"/>
      <c r="K45" s="276"/>
      <c r="L45" s="276"/>
      <c r="M45" s="276"/>
      <c r="N45" s="276"/>
    </row>
    <row r="46" spans="1:14" x14ac:dyDescent="0.2">
      <c r="B46" s="244" t="s">
        <v>403</v>
      </c>
      <c r="C46" s="278"/>
      <c r="D46" s="278"/>
      <c r="E46" s="278"/>
      <c r="F46" s="278"/>
      <c r="G46" s="278"/>
      <c r="H46" s="278"/>
      <c r="I46" s="278"/>
      <c r="J46" s="278"/>
      <c r="K46" s="278"/>
    </row>
    <row r="47" spans="1:14" ht="15" customHeight="1" x14ac:dyDescent="0.2">
      <c r="B47" s="341" t="s">
        <v>136</v>
      </c>
      <c r="C47" s="343">
        <v>2019</v>
      </c>
      <c r="D47" s="344"/>
      <c r="E47" s="345"/>
      <c r="F47" s="343">
        <v>2020</v>
      </c>
      <c r="G47" s="344"/>
      <c r="H47" s="345"/>
      <c r="I47" s="339" t="s">
        <v>101</v>
      </c>
      <c r="J47" s="339" t="s">
        <v>102</v>
      </c>
      <c r="K47" s="339" t="s">
        <v>103</v>
      </c>
    </row>
    <row r="48" spans="1:14" ht="19.5" customHeight="1" x14ac:dyDescent="0.2">
      <c r="B48" s="342"/>
      <c r="C48" s="126" t="s">
        <v>96</v>
      </c>
      <c r="D48" s="273" t="s">
        <v>100</v>
      </c>
      <c r="E48" s="273" t="s">
        <v>22</v>
      </c>
      <c r="F48" s="126" t="s">
        <v>96</v>
      </c>
      <c r="G48" s="273" t="s">
        <v>100</v>
      </c>
      <c r="H48" s="273" t="s">
        <v>22</v>
      </c>
      <c r="I48" s="340"/>
      <c r="J48" s="340"/>
      <c r="K48" s="340"/>
    </row>
    <row r="49" spans="2:11" x14ac:dyDescent="0.2">
      <c r="B49" s="91" t="s">
        <v>137</v>
      </c>
      <c r="C49" s="75">
        <v>1730</v>
      </c>
      <c r="D49" s="75">
        <v>2250</v>
      </c>
      <c r="E49" s="75">
        <v>3980</v>
      </c>
      <c r="F49" s="123">
        <v>1449</v>
      </c>
      <c r="G49" s="123">
        <v>1903</v>
      </c>
      <c r="H49" s="124">
        <v>3352</v>
      </c>
      <c r="I49" s="76">
        <v>-0.16242774566473989</v>
      </c>
      <c r="J49" s="76">
        <v>-0.15422222222222223</v>
      </c>
      <c r="K49" s="76">
        <v>-0.1577889447236181</v>
      </c>
    </row>
    <row r="50" spans="2:11" x14ac:dyDescent="0.2">
      <c r="B50" s="91" t="s">
        <v>104</v>
      </c>
      <c r="C50" s="77">
        <v>16376.392509999998</v>
      </c>
      <c r="D50" s="77">
        <v>16664.650549999998</v>
      </c>
      <c r="E50" s="77">
        <v>33041.043059999996</v>
      </c>
      <c r="F50" s="125">
        <v>14070.191810000002</v>
      </c>
      <c r="G50" s="125">
        <v>11395.58208</v>
      </c>
      <c r="H50" s="125">
        <v>25465.77389</v>
      </c>
      <c r="I50" s="76">
        <v>-0.14082470840826203</v>
      </c>
      <c r="J50" s="76">
        <v>-0.31618235583103776</v>
      </c>
      <c r="K50" s="76">
        <v>-0.22926846335461895</v>
      </c>
    </row>
    <row r="51" spans="2:11" x14ac:dyDescent="0.2">
      <c r="B51" s="350" t="s">
        <v>394</v>
      </c>
      <c r="C51" s="350"/>
      <c r="D51" s="350"/>
      <c r="E51" s="350"/>
      <c r="F51" s="350"/>
      <c r="G51" s="350"/>
      <c r="H51" s="350"/>
      <c r="I51" s="350"/>
      <c r="J51" s="350"/>
      <c r="K51" s="350"/>
    </row>
  </sheetData>
  <mergeCells count="43">
    <mergeCell ref="B9:B11"/>
    <mergeCell ref="B19:B22"/>
    <mergeCell ref="B24:B27"/>
    <mergeCell ref="B28:D28"/>
    <mergeCell ref="C27:D27"/>
    <mergeCell ref="C22:D22"/>
    <mergeCell ref="B51:K51"/>
    <mergeCell ref="B43:I43"/>
    <mergeCell ref="B47:B48"/>
    <mergeCell ref="C47:E47"/>
    <mergeCell ref="F47:H47"/>
    <mergeCell ref="I47:I48"/>
    <mergeCell ref="J47:J48"/>
    <mergeCell ref="K47:K48"/>
    <mergeCell ref="B44:I44"/>
    <mergeCell ref="J17:J18"/>
    <mergeCell ref="B29:D29"/>
    <mergeCell ref="B30:K30"/>
    <mergeCell ref="B35:B36"/>
    <mergeCell ref="C35:C36"/>
    <mergeCell ref="D35:D36"/>
    <mergeCell ref="E35:E36"/>
    <mergeCell ref="F35:F36"/>
    <mergeCell ref="G35:G36"/>
    <mergeCell ref="H35:H36"/>
    <mergeCell ref="I35:I36"/>
    <mergeCell ref="B31:K31"/>
    <mergeCell ref="B8:C8"/>
    <mergeCell ref="B12:C12"/>
    <mergeCell ref="B13:C13"/>
    <mergeCell ref="B6:B7"/>
    <mergeCell ref="B32:K32"/>
    <mergeCell ref="K17:K18"/>
    <mergeCell ref="B23:D23"/>
    <mergeCell ref="B14:J14"/>
    <mergeCell ref="B17:B18"/>
    <mergeCell ref="C17:C18"/>
    <mergeCell ref="D17:D18"/>
    <mergeCell ref="E17:E18"/>
    <mergeCell ref="F17:F18"/>
    <mergeCell ref="G17:G18"/>
    <mergeCell ref="H17:H18"/>
    <mergeCell ref="I17:I18"/>
  </mergeCells>
  <pageMargins left="0.7" right="0.7" top="0.75" bottom="0.75" header="0.3" footer="0.3"/>
  <pageSetup paperSize="183" scale="1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75"/>
  <sheetViews>
    <sheetView zoomScale="90" zoomScaleNormal="90" workbookViewId="0">
      <selection activeCell="C18" sqref="C18"/>
    </sheetView>
  </sheetViews>
  <sheetFormatPr baseColWidth="10" defaultColWidth="11.42578125" defaultRowHeight="11.25" x14ac:dyDescent="0.2"/>
  <cols>
    <col min="1" max="1" width="11.42578125" style="288"/>
    <col min="2" max="2" width="49.7109375" style="288" customWidth="1"/>
    <col min="3" max="3" width="42.140625" style="288" customWidth="1"/>
    <col min="4" max="4" width="43.28515625" style="288" customWidth="1"/>
    <col min="5" max="5" width="20" style="288" customWidth="1"/>
    <col min="6" max="8" width="11.42578125" style="288"/>
    <col min="9" max="9" width="14.5703125" style="288" customWidth="1"/>
    <col min="10" max="10" width="14" style="288" customWidth="1"/>
    <col min="11" max="11" width="13.42578125" style="288" customWidth="1"/>
    <col min="12" max="16384" width="11.42578125" style="288"/>
  </cols>
  <sheetData>
    <row r="2" spans="1:12" ht="15" x14ac:dyDescent="0.2">
      <c r="B2" s="290" t="s">
        <v>341</v>
      </c>
    </row>
    <row r="3" spans="1:12" x14ac:dyDescent="0.2">
      <c r="B3" s="287"/>
    </row>
    <row r="4" spans="1:12" ht="12.75" x14ac:dyDescent="0.2">
      <c r="B4" s="280" t="s">
        <v>76</v>
      </c>
    </row>
    <row r="5" spans="1:12" ht="22.5" x14ac:dyDescent="0.2">
      <c r="A5" s="286"/>
      <c r="B5" s="272" t="s">
        <v>105</v>
      </c>
      <c r="C5" s="272" t="s">
        <v>77</v>
      </c>
      <c r="D5" s="93">
        <v>2016</v>
      </c>
      <c r="E5" s="93">
        <v>2017</v>
      </c>
      <c r="F5" s="93">
        <v>2018</v>
      </c>
      <c r="G5" s="93">
        <v>2019</v>
      </c>
      <c r="H5" s="93">
        <v>2020</v>
      </c>
      <c r="I5" s="146" t="s">
        <v>78</v>
      </c>
      <c r="J5" s="146" t="s">
        <v>83</v>
      </c>
    </row>
    <row r="6" spans="1:12" x14ac:dyDescent="0.2">
      <c r="B6" s="364" t="s">
        <v>181</v>
      </c>
      <c r="C6" s="82" t="s">
        <v>0</v>
      </c>
      <c r="D6" s="83">
        <v>4446</v>
      </c>
      <c r="E6" s="83">
        <v>4321</v>
      </c>
      <c r="F6" s="83">
        <v>4569</v>
      </c>
      <c r="G6" s="83">
        <v>4665</v>
      </c>
      <c r="H6" s="97">
        <v>3719</v>
      </c>
      <c r="I6" s="245">
        <f>+H6/H9</f>
        <v>0.96247412008281574</v>
      </c>
      <c r="J6" s="246">
        <f t="shared" ref="J6:J15" si="0">+IF(G6=0,"-",(H6/G6-1))</f>
        <v>-0.20278670953912115</v>
      </c>
      <c r="L6" s="85"/>
    </row>
    <row r="7" spans="1:12" x14ac:dyDescent="0.2">
      <c r="B7" s="365"/>
      <c r="C7" s="82" t="s">
        <v>21</v>
      </c>
      <c r="D7" s="83">
        <v>204</v>
      </c>
      <c r="E7" s="83">
        <v>158</v>
      </c>
      <c r="F7" s="83">
        <v>146</v>
      </c>
      <c r="G7" s="83">
        <v>185</v>
      </c>
      <c r="H7" s="97">
        <v>133</v>
      </c>
      <c r="I7" s="245">
        <f>+H7/H9</f>
        <v>3.4420289855072464E-2</v>
      </c>
      <c r="J7" s="246">
        <f t="shared" si="0"/>
        <v>-0.2810810810810811</v>
      </c>
      <c r="L7" s="85"/>
    </row>
    <row r="8" spans="1:12" x14ac:dyDescent="0.2">
      <c r="B8" s="366"/>
      <c r="C8" s="82" t="s">
        <v>1</v>
      </c>
      <c r="D8" s="83">
        <v>33</v>
      </c>
      <c r="E8" s="83">
        <v>50</v>
      </c>
      <c r="F8" s="83">
        <v>35</v>
      </c>
      <c r="G8" s="83">
        <v>20</v>
      </c>
      <c r="H8" s="97">
        <v>12</v>
      </c>
      <c r="I8" s="245">
        <f>+H8/H9</f>
        <v>3.105590062111801E-3</v>
      </c>
      <c r="J8" s="246">
        <f t="shared" si="0"/>
        <v>-0.4</v>
      </c>
      <c r="L8" s="85"/>
    </row>
    <row r="9" spans="1:12" x14ac:dyDescent="0.2">
      <c r="B9" s="353" t="s">
        <v>106</v>
      </c>
      <c r="C9" s="355"/>
      <c r="D9" s="95">
        <v>4683</v>
      </c>
      <c r="E9" s="95">
        <v>4529</v>
      </c>
      <c r="F9" s="95">
        <v>4750</v>
      </c>
      <c r="G9" s="95">
        <v>4870</v>
      </c>
      <c r="H9" s="95">
        <v>3864</v>
      </c>
      <c r="I9" s="248">
        <f>+H9/H9</f>
        <v>1</v>
      </c>
      <c r="J9" s="249">
        <f t="shared" si="0"/>
        <v>-0.20657084188911701</v>
      </c>
      <c r="L9" s="85"/>
    </row>
    <row r="10" spans="1:12" x14ac:dyDescent="0.2">
      <c r="B10" s="364" t="s">
        <v>180</v>
      </c>
      <c r="C10" s="82" t="s">
        <v>29</v>
      </c>
      <c r="D10" s="83">
        <v>781</v>
      </c>
      <c r="E10" s="83">
        <v>686</v>
      </c>
      <c r="F10" s="83">
        <v>903</v>
      </c>
      <c r="G10" s="83">
        <v>886</v>
      </c>
      <c r="H10" s="97">
        <v>642</v>
      </c>
      <c r="I10" s="245">
        <f>+H10/H15</f>
        <v>0.95111111111111113</v>
      </c>
      <c r="J10" s="246">
        <f t="shared" si="0"/>
        <v>-0.27539503386004516</v>
      </c>
      <c r="L10" s="85"/>
    </row>
    <row r="11" spans="1:12" x14ac:dyDescent="0.2">
      <c r="B11" s="365"/>
      <c r="C11" s="82" t="s">
        <v>80</v>
      </c>
      <c r="D11" s="83">
        <v>36</v>
      </c>
      <c r="E11" s="83">
        <v>29</v>
      </c>
      <c r="F11" s="83">
        <v>34</v>
      </c>
      <c r="G11" s="83">
        <v>50</v>
      </c>
      <c r="H11" s="97">
        <v>17</v>
      </c>
      <c r="I11" s="245">
        <f>+H11/H15</f>
        <v>2.5185185185185185E-2</v>
      </c>
      <c r="J11" s="246">
        <f t="shared" si="0"/>
        <v>-0.65999999999999992</v>
      </c>
      <c r="L11" s="85"/>
    </row>
    <row r="12" spans="1:12" x14ac:dyDescent="0.2">
      <c r="B12" s="365"/>
      <c r="C12" s="82" t="s">
        <v>30</v>
      </c>
      <c r="D12" s="83">
        <v>27</v>
      </c>
      <c r="E12" s="83">
        <v>29</v>
      </c>
      <c r="F12" s="83">
        <v>22</v>
      </c>
      <c r="G12" s="83">
        <v>11</v>
      </c>
      <c r="H12" s="97">
        <v>12</v>
      </c>
      <c r="I12" s="245">
        <f>+H12/H15</f>
        <v>1.7777777777777778E-2</v>
      </c>
      <c r="J12" s="246">
        <f t="shared" si="0"/>
        <v>9.0909090909090828E-2</v>
      </c>
      <c r="L12" s="85"/>
    </row>
    <row r="13" spans="1:12" x14ac:dyDescent="0.2">
      <c r="B13" s="365"/>
      <c r="C13" s="82" t="s">
        <v>79</v>
      </c>
      <c r="D13" s="83">
        <v>1</v>
      </c>
      <c r="E13" s="83">
        <v>4</v>
      </c>
      <c r="F13" s="83">
        <v>2</v>
      </c>
      <c r="G13" s="83">
        <v>5</v>
      </c>
      <c r="H13" s="97">
        <v>4</v>
      </c>
      <c r="I13" s="245">
        <f>+H13/H15</f>
        <v>5.9259259259259256E-3</v>
      </c>
      <c r="J13" s="246">
        <f t="shared" si="0"/>
        <v>-0.19999999999999996</v>
      </c>
      <c r="L13" s="85"/>
    </row>
    <row r="14" spans="1:12" x14ac:dyDescent="0.2">
      <c r="B14" s="366"/>
      <c r="C14" s="82" t="s">
        <v>109</v>
      </c>
      <c r="D14" s="83">
        <v>9</v>
      </c>
      <c r="E14" s="83">
        <v>0</v>
      </c>
      <c r="F14" s="83">
        <v>0</v>
      </c>
      <c r="G14" s="83">
        <v>0</v>
      </c>
      <c r="H14" s="97">
        <v>0</v>
      </c>
      <c r="I14" s="245">
        <f>+H14/H15</f>
        <v>0</v>
      </c>
      <c r="J14" s="246" t="str">
        <f t="shared" si="0"/>
        <v>-</v>
      </c>
      <c r="L14" s="85"/>
    </row>
    <row r="15" spans="1:12" x14ac:dyDescent="0.2">
      <c r="B15" s="353" t="s">
        <v>107</v>
      </c>
      <c r="C15" s="355"/>
      <c r="D15" s="95">
        <v>854</v>
      </c>
      <c r="E15" s="95">
        <v>748</v>
      </c>
      <c r="F15" s="95">
        <v>961</v>
      </c>
      <c r="G15" s="95">
        <v>952</v>
      </c>
      <c r="H15" s="95">
        <v>675</v>
      </c>
      <c r="I15" s="248">
        <f>+H15/H15</f>
        <v>1</v>
      </c>
      <c r="J15" s="249">
        <f t="shared" si="0"/>
        <v>-0.29096638655462181</v>
      </c>
      <c r="L15" s="85"/>
    </row>
    <row r="16" spans="1:12" x14ac:dyDescent="0.2">
      <c r="B16" s="351" t="s">
        <v>424</v>
      </c>
      <c r="C16" s="352"/>
      <c r="D16" s="96">
        <v>5537</v>
      </c>
      <c r="E16" s="96">
        <v>5277</v>
      </c>
      <c r="F16" s="96">
        <v>5711</v>
      </c>
      <c r="G16" s="96">
        <v>5822</v>
      </c>
      <c r="H16" s="96">
        <v>4539</v>
      </c>
      <c r="I16" s="250"/>
      <c r="J16" s="251">
        <f>+IF(G16=0,"-",(H16/G16-1))</f>
        <v>-0.22037100652696673</v>
      </c>
      <c r="L16" s="85"/>
    </row>
    <row r="17" spans="1:13" ht="15" customHeight="1" x14ac:dyDescent="0.2">
      <c r="B17" s="358" t="s">
        <v>108</v>
      </c>
      <c r="C17" s="358"/>
      <c r="D17" s="358"/>
      <c r="E17" s="358"/>
      <c r="F17" s="358"/>
      <c r="G17" s="358"/>
      <c r="H17" s="358"/>
      <c r="I17" s="358"/>
      <c r="J17" s="358"/>
    </row>
    <row r="18" spans="1:13" ht="15" customHeight="1" x14ac:dyDescent="0.2">
      <c r="B18" s="289"/>
      <c r="C18" s="289"/>
      <c r="D18" s="289"/>
      <c r="E18" s="289"/>
      <c r="F18" s="289"/>
      <c r="G18" s="289"/>
      <c r="H18" s="289"/>
      <c r="I18" s="289"/>
      <c r="J18" s="289"/>
    </row>
    <row r="19" spans="1:13" ht="12.75" x14ac:dyDescent="0.2">
      <c r="B19" s="280" t="s">
        <v>139</v>
      </c>
    </row>
    <row r="20" spans="1:13" ht="15" customHeight="1" x14ac:dyDescent="0.2">
      <c r="A20" s="286"/>
      <c r="B20" s="360" t="s">
        <v>81</v>
      </c>
      <c r="C20" s="360" t="s">
        <v>111</v>
      </c>
      <c r="D20" s="360" t="s">
        <v>82</v>
      </c>
      <c r="E20" s="360">
        <v>2016</v>
      </c>
      <c r="F20" s="346">
        <v>2017</v>
      </c>
      <c r="G20" s="346">
        <v>2018</v>
      </c>
      <c r="H20" s="346">
        <v>2019</v>
      </c>
      <c r="I20" s="346">
        <v>2020</v>
      </c>
      <c r="J20" s="369" t="s">
        <v>78</v>
      </c>
      <c r="K20" s="346" t="s">
        <v>83</v>
      </c>
    </row>
    <row r="21" spans="1:13" x14ac:dyDescent="0.2">
      <c r="B21" s="360"/>
      <c r="C21" s="360"/>
      <c r="D21" s="360"/>
      <c r="E21" s="360"/>
      <c r="F21" s="346"/>
      <c r="G21" s="346"/>
      <c r="H21" s="346"/>
      <c r="I21" s="346"/>
      <c r="J21" s="369"/>
      <c r="K21" s="346"/>
    </row>
    <row r="22" spans="1:13" x14ac:dyDescent="0.2">
      <c r="B22" s="364" t="s">
        <v>117</v>
      </c>
      <c r="C22" s="88" t="s">
        <v>342</v>
      </c>
      <c r="D22" s="82" t="s">
        <v>420</v>
      </c>
      <c r="E22" s="176">
        <v>86.762849319999987</v>
      </c>
      <c r="F22" s="176">
        <v>133.56952819</v>
      </c>
      <c r="G22" s="176">
        <v>202.65265792</v>
      </c>
      <c r="H22" s="176">
        <v>250.95895052</v>
      </c>
      <c r="I22" s="211">
        <v>198.34824446000002</v>
      </c>
      <c r="J22" s="177">
        <f>+I22/I26</f>
        <v>0.32113904399205129</v>
      </c>
      <c r="K22" s="105">
        <f>+IF(H22=0,"-",(I22/H22-1))</f>
        <v>-0.20963869171028915</v>
      </c>
      <c r="L22" s="85"/>
      <c r="M22" s="85"/>
    </row>
    <row r="23" spans="1:13" ht="11.25" customHeight="1" x14ac:dyDescent="0.2">
      <c r="B23" s="365"/>
      <c r="C23" s="88" t="s">
        <v>319</v>
      </c>
      <c r="D23" s="82" t="s">
        <v>408</v>
      </c>
      <c r="E23" s="176">
        <v>35.488430430000001</v>
      </c>
      <c r="F23" s="176">
        <v>31.613451930000004</v>
      </c>
      <c r="G23" s="176">
        <v>52.42574535</v>
      </c>
      <c r="H23" s="176">
        <v>113.37831525999999</v>
      </c>
      <c r="I23" s="211">
        <v>118.13226248999999</v>
      </c>
      <c r="J23" s="177">
        <f>+I23/I26</f>
        <v>0.19126401619504735</v>
      </c>
      <c r="K23" s="105">
        <f t="shared" ref="K23:K32" si="1">+IF(H23=0,"-",(I23/H23-1))</f>
        <v>4.1929951235368135E-2</v>
      </c>
      <c r="L23" s="85"/>
      <c r="M23" s="85"/>
    </row>
    <row r="24" spans="1:13" x14ac:dyDescent="0.2">
      <c r="B24" s="365"/>
      <c r="C24" s="88" t="s">
        <v>343</v>
      </c>
      <c r="D24" s="82" t="s">
        <v>421</v>
      </c>
      <c r="E24" s="176">
        <v>24.280277039999998</v>
      </c>
      <c r="F24" s="176">
        <v>34.993627959999991</v>
      </c>
      <c r="G24" s="176">
        <v>27.040626169999999</v>
      </c>
      <c r="H24" s="176">
        <v>43.36150774</v>
      </c>
      <c r="I24" s="211">
        <v>49.472032340000005</v>
      </c>
      <c r="J24" s="177">
        <f>+I24/I26</f>
        <v>8.0098521735166572E-2</v>
      </c>
      <c r="K24" s="105">
        <f t="shared" si="1"/>
        <v>0.14092048266954493</v>
      </c>
      <c r="L24" s="85"/>
      <c r="M24" s="85"/>
    </row>
    <row r="25" spans="1:13" x14ac:dyDescent="0.2">
      <c r="B25" s="366"/>
      <c r="C25" s="367" t="s">
        <v>88</v>
      </c>
      <c r="D25" s="368"/>
      <c r="E25" s="176">
        <v>372.07325726999966</v>
      </c>
      <c r="F25" s="176">
        <v>413.05427503999948</v>
      </c>
      <c r="G25" s="176">
        <v>363.05766477000014</v>
      </c>
      <c r="H25" s="176">
        <v>292.23861571999959</v>
      </c>
      <c r="I25" s="211">
        <v>251.68722818999993</v>
      </c>
      <c r="J25" s="177">
        <f>+I25/I26</f>
        <v>0.40749841807773479</v>
      </c>
      <c r="K25" s="105">
        <f t="shared" si="1"/>
        <v>-0.13876122233227683</v>
      </c>
      <c r="L25" s="85"/>
      <c r="M25" s="85"/>
    </row>
    <row r="26" spans="1:13" x14ac:dyDescent="0.2">
      <c r="B26" s="353" t="s">
        <v>112</v>
      </c>
      <c r="C26" s="354"/>
      <c r="D26" s="355"/>
      <c r="E26" s="178">
        <v>518.60481405999963</v>
      </c>
      <c r="F26" s="178">
        <v>613.23088311999948</v>
      </c>
      <c r="G26" s="178">
        <v>645.17669421000016</v>
      </c>
      <c r="H26" s="178">
        <v>699.93738923999956</v>
      </c>
      <c r="I26" s="178">
        <v>617.63976747999993</v>
      </c>
      <c r="J26" s="179">
        <f>+I26/I26</f>
        <v>1</v>
      </c>
      <c r="K26" s="110">
        <f t="shared" si="1"/>
        <v>-0.11757854777462218</v>
      </c>
      <c r="L26" s="85"/>
      <c r="M26" s="85"/>
    </row>
    <row r="27" spans="1:13" x14ac:dyDescent="0.2">
      <c r="B27" s="364" t="s">
        <v>118</v>
      </c>
      <c r="C27" s="88" t="s">
        <v>344</v>
      </c>
      <c r="D27" s="82" t="s">
        <v>422</v>
      </c>
      <c r="E27" s="176">
        <v>0</v>
      </c>
      <c r="F27" s="176">
        <v>31.38509518</v>
      </c>
      <c r="G27" s="176">
        <v>48.25324097</v>
      </c>
      <c r="H27" s="176">
        <v>39.493730630000002</v>
      </c>
      <c r="I27" s="211">
        <v>43.997643619999998</v>
      </c>
      <c r="J27" s="177">
        <f>+I27/I31</f>
        <v>0.34243798295801392</v>
      </c>
      <c r="K27" s="105">
        <f t="shared" si="1"/>
        <v>0.114041214090288</v>
      </c>
      <c r="L27" s="85"/>
      <c r="M27" s="85"/>
    </row>
    <row r="28" spans="1:13" ht="15" customHeight="1" x14ac:dyDescent="0.2">
      <c r="B28" s="365"/>
      <c r="C28" s="88" t="s">
        <v>345</v>
      </c>
      <c r="D28" s="82" t="s">
        <v>423</v>
      </c>
      <c r="E28" s="176">
        <v>0</v>
      </c>
      <c r="F28" s="176">
        <v>0</v>
      </c>
      <c r="G28" s="176">
        <v>44.081387469999996</v>
      </c>
      <c r="H28" s="176">
        <v>77.901389520000009</v>
      </c>
      <c r="I28" s="211">
        <v>32.462970460000001</v>
      </c>
      <c r="J28" s="177">
        <f>+I28/I31</f>
        <v>0.25266248849960549</v>
      </c>
      <c r="K28" s="105">
        <f t="shared" si="1"/>
        <v>-0.58328123978243518</v>
      </c>
      <c r="L28" s="85"/>
      <c r="M28" s="85"/>
    </row>
    <row r="29" spans="1:13" ht="22.5" x14ac:dyDescent="0.2">
      <c r="B29" s="365"/>
      <c r="C29" s="88" t="s">
        <v>300</v>
      </c>
      <c r="D29" s="82" t="s">
        <v>301</v>
      </c>
      <c r="E29" s="176">
        <v>7.5122089400000007</v>
      </c>
      <c r="F29" s="176">
        <v>3.8973901200000003</v>
      </c>
      <c r="G29" s="176">
        <v>14.551146119999999</v>
      </c>
      <c r="H29" s="176">
        <v>38.6821524</v>
      </c>
      <c r="I29" s="211">
        <v>8.4132630399999986</v>
      </c>
      <c r="J29" s="177">
        <f>+I29/I31</f>
        <v>6.5481252823348546E-2</v>
      </c>
      <c r="K29" s="105">
        <f t="shared" si="1"/>
        <v>-0.78250271719626441</v>
      </c>
      <c r="L29" s="85"/>
      <c r="M29" s="85"/>
    </row>
    <row r="30" spans="1:13" x14ac:dyDescent="0.2">
      <c r="B30" s="366"/>
      <c r="C30" s="367" t="s">
        <v>88</v>
      </c>
      <c r="D30" s="368"/>
      <c r="E30" s="176">
        <v>29.125362610000025</v>
      </c>
      <c r="F30" s="176">
        <v>26.717841089999986</v>
      </c>
      <c r="G30" s="176">
        <v>96.621109419999925</v>
      </c>
      <c r="H30" s="176">
        <v>79.243820259999964</v>
      </c>
      <c r="I30" s="211">
        <v>43.60966095000002</v>
      </c>
      <c r="J30" s="177">
        <f>+I30/I31</f>
        <v>0.3394182757190321</v>
      </c>
      <c r="K30" s="105">
        <f t="shared" si="1"/>
        <v>-0.44967745362457068</v>
      </c>
      <c r="L30" s="85"/>
      <c r="M30" s="85"/>
    </row>
    <row r="31" spans="1:13" x14ac:dyDescent="0.2">
      <c r="B31" s="353" t="s">
        <v>113</v>
      </c>
      <c r="C31" s="354"/>
      <c r="D31" s="355"/>
      <c r="E31" s="178">
        <v>36.637571550000025</v>
      </c>
      <c r="F31" s="178">
        <v>62.000326389999984</v>
      </c>
      <c r="G31" s="178">
        <v>203.50688397999991</v>
      </c>
      <c r="H31" s="178">
        <v>235.32109280999998</v>
      </c>
      <c r="I31" s="178">
        <v>128.48353807000001</v>
      </c>
      <c r="J31" s="179">
        <f>+I31/I31</f>
        <v>1</v>
      </c>
      <c r="K31" s="110">
        <f t="shared" si="1"/>
        <v>-0.4540075582015991</v>
      </c>
      <c r="L31" s="85"/>
      <c r="M31" s="85"/>
    </row>
    <row r="32" spans="1:13" x14ac:dyDescent="0.2">
      <c r="B32" s="359" t="s">
        <v>419</v>
      </c>
      <c r="C32" s="359"/>
      <c r="D32" s="359"/>
      <c r="E32" s="180">
        <v>555.2423856099997</v>
      </c>
      <c r="F32" s="180">
        <v>675.23120950999942</v>
      </c>
      <c r="G32" s="180">
        <v>848.68357819000005</v>
      </c>
      <c r="H32" s="180">
        <v>935.25848204999954</v>
      </c>
      <c r="I32" s="180">
        <v>746.12330554999983</v>
      </c>
      <c r="J32" s="181"/>
      <c r="K32" s="108">
        <f t="shared" si="1"/>
        <v>-0.20222770509969934</v>
      </c>
      <c r="L32" s="85"/>
      <c r="M32" s="85"/>
    </row>
    <row r="33" spans="1:11" ht="11.25" customHeight="1" x14ac:dyDescent="0.2">
      <c r="B33" s="387" t="s">
        <v>407</v>
      </c>
      <c r="C33" s="387"/>
      <c r="D33" s="387"/>
      <c r="E33" s="387"/>
      <c r="F33" s="387"/>
      <c r="G33" s="387"/>
      <c r="H33" s="387"/>
      <c r="I33" s="387"/>
      <c r="J33" s="387"/>
      <c r="K33" s="387"/>
    </row>
    <row r="34" spans="1:11" x14ac:dyDescent="0.2">
      <c r="B34" s="289"/>
      <c r="C34" s="289"/>
      <c r="D34" s="289"/>
      <c r="E34" s="289"/>
      <c r="F34" s="289"/>
      <c r="G34" s="289"/>
      <c r="H34" s="289"/>
      <c r="I34" s="289"/>
      <c r="J34" s="289"/>
      <c r="K34" s="289"/>
    </row>
    <row r="35" spans="1:11" ht="12.75" x14ac:dyDescent="0.2">
      <c r="B35" s="280" t="s">
        <v>140</v>
      </c>
    </row>
    <row r="36" spans="1:11" ht="15" customHeight="1" x14ac:dyDescent="0.2">
      <c r="A36" s="286"/>
      <c r="B36" s="360" t="s">
        <v>126</v>
      </c>
      <c r="C36" s="375">
        <v>2016</v>
      </c>
      <c r="D36" s="372">
        <v>2017</v>
      </c>
      <c r="E36" s="372">
        <v>2018</v>
      </c>
      <c r="F36" s="372">
        <v>2019</v>
      </c>
      <c r="G36" s="372">
        <v>2020</v>
      </c>
      <c r="H36" s="369" t="s">
        <v>78</v>
      </c>
      <c r="I36" s="346" t="s">
        <v>83</v>
      </c>
    </row>
    <row r="37" spans="1:11" x14ac:dyDescent="0.2">
      <c r="B37" s="360"/>
      <c r="C37" s="376"/>
      <c r="D37" s="373"/>
      <c r="E37" s="373"/>
      <c r="F37" s="373"/>
      <c r="G37" s="373"/>
      <c r="H37" s="369"/>
      <c r="I37" s="346"/>
    </row>
    <row r="38" spans="1:11" x14ac:dyDescent="0.2">
      <c r="B38" s="89" t="s">
        <v>92</v>
      </c>
      <c r="C38" s="182">
        <v>0.1480982900000001</v>
      </c>
      <c r="D38" s="182">
        <v>0.17015667000000012</v>
      </c>
      <c r="E38" s="182">
        <v>0.26379415000000012</v>
      </c>
      <c r="F38" s="182">
        <v>0.14258981000000004</v>
      </c>
      <c r="G38" s="195">
        <v>0.23320344000000007</v>
      </c>
      <c r="H38" s="183">
        <v>8.7656512434962589E-3</v>
      </c>
      <c r="I38" s="113">
        <v>0.6354846114178847</v>
      </c>
      <c r="K38" s="85"/>
    </row>
    <row r="39" spans="1:11" x14ac:dyDescent="0.2">
      <c r="B39" s="89" t="s">
        <v>127</v>
      </c>
      <c r="C39" s="182">
        <v>6.7616662099999871</v>
      </c>
      <c r="D39" s="182">
        <v>11.254841600000001</v>
      </c>
      <c r="E39" s="182">
        <v>35.174448050000059</v>
      </c>
      <c r="F39" s="182">
        <v>40.885480609999966</v>
      </c>
      <c r="G39" s="195">
        <v>22.981008760000016</v>
      </c>
      <c r="H39" s="183">
        <v>0.86381019085264144</v>
      </c>
      <c r="I39" s="113">
        <v>-0.43791760749464659</v>
      </c>
      <c r="K39" s="85"/>
    </row>
    <row r="40" spans="1:11" x14ac:dyDescent="0.2">
      <c r="B40" s="89" t="s">
        <v>128</v>
      </c>
      <c r="C40" s="182">
        <v>0</v>
      </c>
      <c r="D40" s="182">
        <v>0</v>
      </c>
      <c r="E40" s="182">
        <v>0</v>
      </c>
      <c r="F40" s="182">
        <v>0</v>
      </c>
      <c r="G40" s="195">
        <v>3.07355687</v>
      </c>
      <c r="H40" s="183">
        <v>0.11552886012089686</v>
      </c>
      <c r="I40" s="113" t="s">
        <v>60</v>
      </c>
      <c r="K40" s="85"/>
    </row>
    <row r="41" spans="1:11" x14ac:dyDescent="0.2">
      <c r="B41" s="89" t="s">
        <v>93</v>
      </c>
      <c r="C41" s="182">
        <v>0</v>
      </c>
      <c r="D41" s="182">
        <v>0</v>
      </c>
      <c r="E41" s="182">
        <v>0</v>
      </c>
      <c r="F41" s="182">
        <v>1.6302600000000004E-2</v>
      </c>
      <c r="G41" s="195">
        <v>0.26854136000000001</v>
      </c>
      <c r="H41" s="183">
        <v>1.0093933032094965E-2</v>
      </c>
      <c r="I41" s="113">
        <v>15.472302577502973</v>
      </c>
      <c r="K41" s="85"/>
    </row>
    <row r="42" spans="1:11" x14ac:dyDescent="0.2">
      <c r="B42" s="89" t="s">
        <v>94</v>
      </c>
      <c r="C42" s="182">
        <v>6.9686919999999999E-2</v>
      </c>
      <c r="D42" s="182">
        <v>6.4219409999999977E-2</v>
      </c>
      <c r="E42" s="182">
        <v>9.7427050000000015E-2</v>
      </c>
      <c r="F42" s="182">
        <v>7.130069E-2</v>
      </c>
      <c r="G42" s="195">
        <v>4.7923929999999997E-2</v>
      </c>
      <c r="H42" s="183">
        <v>1.8013647508704311E-3</v>
      </c>
      <c r="I42" s="113">
        <v>-0.32786162377951744</v>
      </c>
      <c r="K42" s="85"/>
    </row>
    <row r="43" spans="1:11" x14ac:dyDescent="0.2">
      <c r="B43" s="185" t="s">
        <v>418</v>
      </c>
      <c r="C43" s="196">
        <v>6.9794514199999869</v>
      </c>
      <c r="D43" s="196">
        <v>11.489217680000001</v>
      </c>
      <c r="E43" s="196">
        <v>35.535669250000062</v>
      </c>
      <c r="F43" s="196">
        <v>41.115673709999967</v>
      </c>
      <c r="G43" s="196">
        <v>26.604234360000017</v>
      </c>
      <c r="H43" s="197">
        <v>1</v>
      </c>
      <c r="I43" s="116">
        <v>-0.35294178692906941</v>
      </c>
      <c r="K43" s="85"/>
    </row>
    <row r="44" spans="1:11" x14ac:dyDescent="0.2">
      <c r="B44" s="358" t="s">
        <v>129</v>
      </c>
      <c r="C44" s="358"/>
      <c r="D44" s="358"/>
      <c r="E44" s="358"/>
      <c r="F44" s="358"/>
      <c r="G44" s="358"/>
      <c r="H44" s="358"/>
      <c r="I44" s="358"/>
    </row>
    <row r="45" spans="1:11" x14ac:dyDescent="0.2">
      <c r="B45" s="295" t="s">
        <v>191</v>
      </c>
      <c r="C45" s="295"/>
      <c r="D45" s="295"/>
      <c r="E45" s="295"/>
      <c r="F45" s="295"/>
      <c r="G45" s="295"/>
      <c r="H45" s="295"/>
      <c r="I45" s="295"/>
    </row>
    <row r="47" spans="1:11" ht="12.75" x14ac:dyDescent="0.2">
      <c r="B47" s="208" t="s">
        <v>168</v>
      </c>
    </row>
    <row r="48" spans="1:11" x14ac:dyDescent="0.2">
      <c r="B48" s="347" t="s">
        <v>77</v>
      </c>
      <c r="C48" s="341" t="s">
        <v>95</v>
      </c>
      <c r="D48" s="343">
        <v>2019</v>
      </c>
      <c r="E48" s="344"/>
      <c r="F48" s="344"/>
      <c r="G48" s="345"/>
      <c r="H48" s="343">
        <v>2020</v>
      </c>
      <c r="I48" s="344"/>
      <c r="J48" s="344"/>
      <c r="K48" s="345"/>
    </row>
    <row r="49" spans="2:11" ht="12.75" x14ac:dyDescent="0.2">
      <c r="B49" s="348"/>
      <c r="C49" s="342"/>
      <c r="D49" s="273" t="s">
        <v>64</v>
      </c>
      <c r="E49" s="273" t="s">
        <v>65</v>
      </c>
      <c r="F49" s="273" t="s">
        <v>58</v>
      </c>
      <c r="G49" s="273" t="s">
        <v>59</v>
      </c>
      <c r="H49" s="273" t="s">
        <v>64</v>
      </c>
      <c r="I49" s="273" t="s">
        <v>65</v>
      </c>
      <c r="J49" s="273" t="s">
        <v>58</v>
      </c>
      <c r="K49" s="273" t="s">
        <v>59</v>
      </c>
    </row>
    <row r="50" spans="2:11" x14ac:dyDescent="0.2">
      <c r="B50" s="356" t="s">
        <v>96</v>
      </c>
      <c r="C50" s="161" t="s">
        <v>346</v>
      </c>
      <c r="D50" s="92">
        <v>56168</v>
      </c>
      <c r="E50" s="92">
        <v>821</v>
      </c>
      <c r="F50" s="92">
        <v>266</v>
      </c>
      <c r="G50" s="92">
        <v>3757.0740000000001</v>
      </c>
      <c r="H50" s="123">
        <v>15912</v>
      </c>
      <c r="I50" s="123">
        <v>290</v>
      </c>
      <c r="J50" s="123">
        <v>81</v>
      </c>
      <c r="K50" s="123">
        <v>1333.44</v>
      </c>
    </row>
    <row r="51" spans="2:11" x14ac:dyDescent="0.2">
      <c r="B51" s="356"/>
      <c r="C51" s="161" t="s">
        <v>347</v>
      </c>
      <c r="D51" s="92">
        <v>67096</v>
      </c>
      <c r="E51" s="92">
        <v>1872</v>
      </c>
      <c r="F51" s="92">
        <v>42219</v>
      </c>
      <c r="G51" s="92">
        <v>707394.00600000005</v>
      </c>
      <c r="H51" s="123">
        <v>27679</v>
      </c>
      <c r="I51" s="123">
        <v>480</v>
      </c>
      <c r="J51" s="123">
        <v>41175</v>
      </c>
      <c r="K51" s="123">
        <v>667845.99899999995</v>
      </c>
    </row>
    <row r="52" spans="2:11" x14ac:dyDescent="0.2">
      <c r="B52" s="356"/>
      <c r="C52" s="161" t="s">
        <v>348</v>
      </c>
      <c r="D52" s="92">
        <v>44870</v>
      </c>
      <c r="E52" s="92">
        <v>1688</v>
      </c>
      <c r="F52" s="92">
        <v>28433</v>
      </c>
      <c r="G52" s="92">
        <v>392420.53100000002</v>
      </c>
      <c r="H52" s="123">
        <v>20607</v>
      </c>
      <c r="I52" s="123">
        <v>548</v>
      </c>
      <c r="J52" s="123">
        <v>26328</v>
      </c>
      <c r="K52" s="123">
        <v>356837.098</v>
      </c>
    </row>
    <row r="53" spans="2:11" x14ac:dyDescent="0.2">
      <c r="B53" s="356"/>
      <c r="C53" s="161" t="s">
        <v>349</v>
      </c>
      <c r="D53" s="92">
        <v>14947</v>
      </c>
      <c r="E53" s="92">
        <v>576</v>
      </c>
      <c r="F53" s="92">
        <v>333</v>
      </c>
      <c r="G53" s="92">
        <v>8537.0329999999994</v>
      </c>
      <c r="H53" s="123">
        <v>2797</v>
      </c>
      <c r="I53" s="123">
        <v>127</v>
      </c>
      <c r="J53" s="123">
        <v>122</v>
      </c>
      <c r="K53" s="123">
        <v>3220.3270000000002</v>
      </c>
    </row>
    <row r="54" spans="2:11" x14ac:dyDescent="0.2">
      <c r="B54" s="356"/>
      <c r="C54" s="161" t="s">
        <v>350</v>
      </c>
      <c r="D54" s="92">
        <v>749</v>
      </c>
      <c r="E54" s="92">
        <v>1</v>
      </c>
      <c r="F54" s="92">
        <v>0</v>
      </c>
      <c r="G54" s="92">
        <v>0</v>
      </c>
      <c r="H54" s="123">
        <v>498</v>
      </c>
      <c r="I54" s="123">
        <v>2</v>
      </c>
      <c r="J54" s="123">
        <v>0</v>
      </c>
      <c r="K54" s="123">
        <v>0</v>
      </c>
    </row>
    <row r="55" spans="2:11" x14ac:dyDescent="0.2">
      <c r="B55" s="356"/>
      <c r="C55" s="161" t="s">
        <v>351</v>
      </c>
      <c r="D55" s="92">
        <v>8522</v>
      </c>
      <c r="E55" s="92">
        <v>6158</v>
      </c>
      <c r="F55" s="92">
        <v>0</v>
      </c>
      <c r="G55" s="92">
        <v>0</v>
      </c>
      <c r="H55" s="123">
        <v>3688</v>
      </c>
      <c r="I55" s="123">
        <v>2648</v>
      </c>
      <c r="J55" s="123">
        <v>0</v>
      </c>
      <c r="K55" s="123">
        <v>0</v>
      </c>
    </row>
    <row r="56" spans="2:11" x14ac:dyDescent="0.2">
      <c r="B56" s="357" t="s">
        <v>130</v>
      </c>
      <c r="C56" s="357"/>
      <c r="D56" s="264">
        <f>SUM(D50:D55)</f>
        <v>192352</v>
      </c>
      <c r="E56" s="264">
        <f t="shared" ref="E56:K56" si="2">SUM(E50:E55)</f>
        <v>11116</v>
      </c>
      <c r="F56" s="264">
        <f t="shared" si="2"/>
        <v>71251</v>
      </c>
      <c r="G56" s="264">
        <f t="shared" si="2"/>
        <v>1112108.6440000001</v>
      </c>
      <c r="H56" s="264">
        <f t="shared" si="2"/>
        <v>71181</v>
      </c>
      <c r="I56" s="264">
        <f t="shared" si="2"/>
        <v>4095</v>
      </c>
      <c r="J56" s="264">
        <f t="shared" si="2"/>
        <v>67706</v>
      </c>
      <c r="K56" s="264">
        <f t="shared" si="2"/>
        <v>1029236.8639999999</v>
      </c>
    </row>
    <row r="57" spans="2:11" x14ac:dyDescent="0.2">
      <c r="B57" s="356" t="s">
        <v>100</v>
      </c>
      <c r="C57" s="161" t="s">
        <v>346</v>
      </c>
      <c r="D57" s="92">
        <v>55962</v>
      </c>
      <c r="E57" s="92">
        <v>563</v>
      </c>
      <c r="F57" s="92">
        <v>277</v>
      </c>
      <c r="G57" s="92">
        <v>450.178</v>
      </c>
      <c r="H57" s="123">
        <v>16224</v>
      </c>
      <c r="I57" s="123">
        <v>248</v>
      </c>
      <c r="J57" s="123">
        <v>62</v>
      </c>
      <c r="K57" s="123">
        <v>162.81800000000001</v>
      </c>
    </row>
    <row r="58" spans="2:11" x14ac:dyDescent="0.2">
      <c r="B58" s="356"/>
      <c r="C58" s="161" t="s">
        <v>347</v>
      </c>
      <c r="D58" s="92">
        <v>66621</v>
      </c>
      <c r="E58" s="92">
        <v>1941</v>
      </c>
      <c r="F58" s="92">
        <v>41171</v>
      </c>
      <c r="G58" s="92">
        <v>462590.65299999999</v>
      </c>
      <c r="H58" s="123">
        <v>25590</v>
      </c>
      <c r="I58" s="123">
        <v>498</v>
      </c>
      <c r="J58" s="123">
        <v>40122</v>
      </c>
      <c r="K58" s="123">
        <v>542975.55500000005</v>
      </c>
    </row>
    <row r="59" spans="2:11" x14ac:dyDescent="0.2">
      <c r="B59" s="356"/>
      <c r="C59" s="161" t="s">
        <v>348</v>
      </c>
      <c r="D59" s="92">
        <v>42583</v>
      </c>
      <c r="E59" s="92">
        <v>1687</v>
      </c>
      <c r="F59" s="92">
        <v>25844</v>
      </c>
      <c r="G59" s="92">
        <v>427865.92499999999</v>
      </c>
      <c r="H59" s="123">
        <v>21411</v>
      </c>
      <c r="I59" s="123">
        <v>542</v>
      </c>
      <c r="J59" s="123">
        <v>22556</v>
      </c>
      <c r="K59" s="123">
        <v>375265.74</v>
      </c>
    </row>
    <row r="60" spans="2:11" x14ac:dyDescent="0.2">
      <c r="B60" s="356"/>
      <c r="C60" s="161" t="s">
        <v>349</v>
      </c>
      <c r="D60" s="92">
        <v>14636</v>
      </c>
      <c r="E60" s="92">
        <v>547</v>
      </c>
      <c r="F60" s="92">
        <v>235</v>
      </c>
      <c r="G60" s="92">
        <v>457.3</v>
      </c>
      <c r="H60" s="123">
        <v>2619</v>
      </c>
      <c r="I60" s="123">
        <v>119</v>
      </c>
      <c r="J60" s="123">
        <v>82</v>
      </c>
      <c r="K60" s="123">
        <v>121.88</v>
      </c>
    </row>
    <row r="61" spans="2:11" x14ac:dyDescent="0.2">
      <c r="B61" s="356"/>
      <c r="C61" s="161" t="s">
        <v>350</v>
      </c>
      <c r="D61" s="92">
        <v>852</v>
      </c>
      <c r="E61" s="92">
        <v>0</v>
      </c>
      <c r="F61" s="92">
        <v>0</v>
      </c>
      <c r="G61" s="92">
        <v>0</v>
      </c>
      <c r="H61" s="123">
        <v>503</v>
      </c>
      <c r="I61" s="123">
        <v>2</v>
      </c>
      <c r="J61" s="123">
        <v>0</v>
      </c>
      <c r="K61" s="123">
        <v>0</v>
      </c>
    </row>
    <row r="62" spans="2:11" x14ac:dyDescent="0.2">
      <c r="B62" s="356"/>
      <c r="C62" s="161" t="s">
        <v>351</v>
      </c>
      <c r="D62" s="92">
        <v>10783</v>
      </c>
      <c r="E62" s="92">
        <v>6399</v>
      </c>
      <c r="F62" s="92">
        <v>0</v>
      </c>
      <c r="G62" s="92">
        <v>0</v>
      </c>
      <c r="H62" s="123">
        <v>4644</v>
      </c>
      <c r="I62" s="123">
        <v>2705</v>
      </c>
      <c r="J62" s="123">
        <v>0</v>
      </c>
      <c r="K62" s="123">
        <v>0</v>
      </c>
    </row>
    <row r="63" spans="2:11" x14ac:dyDescent="0.2">
      <c r="B63" s="357" t="s">
        <v>131</v>
      </c>
      <c r="C63" s="357"/>
      <c r="D63" s="264">
        <f>SUM(D57:D62)</f>
        <v>191437</v>
      </c>
      <c r="E63" s="264">
        <f t="shared" ref="E63:K63" si="3">SUM(E57:E62)</f>
        <v>11137</v>
      </c>
      <c r="F63" s="264">
        <f t="shared" si="3"/>
        <v>67527</v>
      </c>
      <c r="G63" s="264">
        <f t="shared" si="3"/>
        <v>891364.0560000001</v>
      </c>
      <c r="H63" s="264">
        <f t="shared" si="3"/>
        <v>70991</v>
      </c>
      <c r="I63" s="264">
        <f t="shared" si="3"/>
        <v>4114</v>
      </c>
      <c r="J63" s="264">
        <f t="shared" si="3"/>
        <v>62822</v>
      </c>
      <c r="K63" s="264">
        <f t="shared" si="3"/>
        <v>918525.99300000002</v>
      </c>
    </row>
    <row r="64" spans="2:11" x14ac:dyDescent="0.2">
      <c r="B64" s="343" t="s">
        <v>417</v>
      </c>
      <c r="C64" s="345"/>
      <c r="D64" s="291">
        <f>D56+D63</f>
        <v>383789</v>
      </c>
      <c r="E64" s="291">
        <f t="shared" ref="E64:K64" si="4">E56+E63</f>
        <v>22253</v>
      </c>
      <c r="F64" s="291">
        <f t="shared" si="4"/>
        <v>138778</v>
      </c>
      <c r="G64" s="291">
        <f t="shared" si="4"/>
        <v>2003472.7000000002</v>
      </c>
      <c r="H64" s="291">
        <f t="shared" si="4"/>
        <v>142172</v>
      </c>
      <c r="I64" s="291">
        <f t="shared" si="4"/>
        <v>8209</v>
      </c>
      <c r="J64" s="291">
        <f t="shared" si="4"/>
        <v>130528</v>
      </c>
      <c r="K64" s="291">
        <f t="shared" si="4"/>
        <v>1947762.8569999998</v>
      </c>
    </row>
    <row r="65" spans="2:14" x14ac:dyDescent="0.2">
      <c r="B65" s="388" t="s">
        <v>415</v>
      </c>
      <c r="C65" s="388"/>
      <c r="D65" s="388"/>
      <c r="E65" s="388"/>
      <c r="F65" s="388"/>
      <c r="G65" s="388"/>
      <c r="H65" s="388"/>
      <c r="I65" s="388"/>
      <c r="J65" s="388"/>
      <c r="K65" s="388"/>
    </row>
    <row r="66" spans="2:14" x14ac:dyDescent="0.2">
      <c r="B66" s="337" t="s">
        <v>67</v>
      </c>
      <c r="C66" s="337"/>
      <c r="D66" s="337"/>
      <c r="E66" s="337"/>
      <c r="F66" s="337"/>
      <c r="G66" s="337"/>
      <c r="H66" s="337"/>
      <c r="I66" s="337"/>
      <c r="J66" s="337"/>
      <c r="K66" s="337"/>
    </row>
    <row r="67" spans="2:14" x14ac:dyDescent="0.2">
      <c r="B67" s="337" t="s">
        <v>68</v>
      </c>
      <c r="C67" s="337"/>
      <c r="D67" s="337"/>
      <c r="E67" s="337"/>
      <c r="F67" s="337"/>
      <c r="G67" s="337"/>
      <c r="H67" s="337"/>
      <c r="I67" s="337"/>
      <c r="J67" s="337"/>
      <c r="K67" s="337"/>
    </row>
    <row r="68" spans="2:14" x14ac:dyDescent="0.2">
      <c r="B68" s="338" t="s">
        <v>141</v>
      </c>
      <c r="C68" s="338"/>
      <c r="D68" s="338"/>
      <c r="E68" s="338"/>
      <c r="F68" s="338"/>
      <c r="G68" s="338"/>
      <c r="H68" s="338"/>
      <c r="I68" s="338"/>
      <c r="J68" s="338"/>
      <c r="K68" s="338"/>
    </row>
    <row r="69" spans="2:14" x14ac:dyDescent="0.2">
      <c r="B69" s="164"/>
      <c r="C69" s="164"/>
      <c r="D69" s="164"/>
      <c r="E69" s="164"/>
      <c r="F69" s="164"/>
      <c r="G69" s="164"/>
      <c r="H69" s="164"/>
      <c r="I69" s="164"/>
      <c r="J69" s="164"/>
      <c r="K69" s="164"/>
    </row>
    <row r="70" spans="2:14" ht="12.75" x14ac:dyDescent="0.2">
      <c r="B70" s="244" t="s">
        <v>416</v>
      </c>
      <c r="C70" s="134"/>
      <c r="D70" s="134"/>
      <c r="E70" s="134"/>
      <c r="F70" s="134"/>
      <c r="G70" s="134"/>
      <c r="H70" s="134"/>
      <c r="I70" s="134"/>
      <c r="J70" s="134"/>
      <c r="K70" s="134"/>
    </row>
    <row r="71" spans="2:14" ht="11.25" customHeight="1" x14ac:dyDescent="0.2">
      <c r="B71" s="341" t="s">
        <v>136</v>
      </c>
      <c r="C71" s="343">
        <v>2019</v>
      </c>
      <c r="D71" s="344"/>
      <c r="E71" s="345"/>
      <c r="F71" s="343">
        <v>2020</v>
      </c>
      <c r="G71" s="344"/>
      <c r="H71" s="345"/>
      <c r="I71" s="339" t="s">
        <v>101</v>
      </c>
      <c r="J71" s="339" t="s">
        <v>102</v>
      </c>
      <c r="K71" s="339" t="s">
        <v>103</v>
      </c>
    </row>
    <row r="72" spans="2:14" x14ac:dyDescent="0.2">
      <c r="B72" s="342"/>
      <c r="C72" s="126" t="s">
        <v>96</v>
      </c>
      <c r="D72" s="273" t="s">
        <v>100</v>
      </c>
      <c r="E72" s="273" t="s">
        <v>22</v>
      </c>
      <c r="F72" s="126" t="s">
        <v>96</v>
      </c>
      <c r="G72" s="273" t="s">
        <v>100</v>
      </c>
      <c r="H72" s="273" t="s">
        <v>22</v>
      </c>
      <c r="I72" s="340"/>
      <c r="J72" s="340"/>
      <c r="K72" s="340"/>
    </row>
    <row r="73" spans="2:14" x14ac:dyDescent="0.2">
      <c r="B73" s="91" t="s">
        <v>137</v>
      </c>
      <c r="C73" s="75">
        <v>13462</v>
      </c>
      <c r="D73" s="75">
        <v>13967</v>
      </c>
      <c r="E73" s="75">
        <v>27429</v>
      </c>
      <c r="F73" s="124">
        <v>10076</v>
      </c>
      <c r="G73" s="123">
        <v>10558</v>
      </c>
      <c r="H73" s="124">
        <v>20634</v>
      </c>
      <c r="I73" s="129">
        <f>(F73-C73)/C73</f>
        <v>-0.25152280493240231</v>
      </c>
      <c r="J73" s="129">
        <f>(G73-D73)/D73</f>
        <v>-0.24407532039808119</v>
      </c>
      <c r="K73" s="129">
        <f>(H73-E73)/E73</f>
        <v>-0.2477305042108717</v>
      </c>
      <c r="L73" s="85"/>
      <c r="M73" s="85"/>
      <c r="N73" s="85"/>
    </row>
    <row r="74" spans="2:14" x14ac:dyDescent="0.2">
      <c r="B74" s="91" t="s">
        <v>104</v>
      </c>
      <c r="C74" s="77">
        <v>283121.68069000001</v>
      </c>
      <c r="D74" s="77">
        <v>163386.77547999998</v>
      </c>
      <c r="E74" s="77">
        <v>446508.45616999996</v>
      </c>
      <c r="F74" s="125">
        <v>210805.40594</v>
      </c>
      <c r="G74" s="125">
        <v>110951.92604000001</v>
      </c>
      <c r="H74" s="125">
        <v>321757.33198000002</v>
      </c>
      <c r="I74" s="129">
        <f t="shared" ref="I74:K74" si="5">(F74-C74)/C74</f>
        <v>-0.25542471552781459</v>
      </c>
      <c r="J74" s="129">
        <f t="shared" si="5"/>
        <v>-0.32092468491379511</v>
      </c>
      <c r="K74" s="129">
        <f t="shared" si="5"/>
        <v>-0.27939252317878438</v>
      </c>
      <c r="L74" s="85"/>
      <c r="M74" s="85"/>
      <c r="N74" s="85"/>
    </row>
    <row r="75" spans="2:14" x14ac:dyDescent="0.2">
      <c r="B75" s="350" t="s">
        <v>394</v>
      </c>
      <c r="C75" s="350"/>
      <c r="D75" s="350"/>
      <c r="E75" s="350"/>
      <c r="F75" s="350"/>
      <c r="G75" s="350"/>
      <c r="H75" s="350"/>
      <c r="I75" s="350"/>
      <c r="J75" s="350"/>
      <c r="K75" s="350"/>
    </row>
  </sheetData>
  <mergeCells count="54">
    <mergeCell ref="B75:K75"/>
    <mergeCell ref="B65:K65"/>
    <mergeCell ref="J71:J72"/>
    <mergeCell ref="K71:K72"/>
    <mergeCell ref="G36:G37"/>
    <mergeCell ref="H36:H37"/>
    <mergeCell ref="I36:I37"/>
    <mergeCell ref="B44:I44"/>
    <mergeCell ref="D48:G48"/>
    <mergeCell ref="H48:K48"/>
    <mergeCell ref="B36:B37"/>
    <mergeCell ref="C36:C37"/>
    <mergeCell ref="D36:D37"/>
    <mergeCell ref="E36:E37"/>
    <mergeCell ref="F36:F37"/>
    <mergeCell ref="K20:K21"/>
    <mergeCell ref="C30:D30"/>
    <mergeCell ref="C25:D25"/>
    <mergeCell ref="B32:D32"/>
    <mergeCell ref="B33:K33"/>
    <mergeCell ref="B22:B25"/>
    <mergeCell ref="B27:B30"/>
    <mergeCell ref="B26:D26"/>
    <mergeCell ref="B31:D31"/>
    <mergeCell ref="B17:J17"/>
    <mergeCell ref="B20:B21"/>
    <mergeCell ref="C20:C21"/>
    <mergeCell ref="D20:D21"/>
    <mergeCell ref="E20:E21"/>
    <mergeCell ref="F20:F21"/>
    <mergeCell ref="G20:G21"/>
    <mergeCell ref="H20:H21"/>
    <mergeCell ref="I20:I21"/>
    <mergeCell ref="J20:J21"/>
    <mergeCell ref="B45:I45"/>
    <mergeCell ref="B71:B72"/>
    <mergeCell ref="C71:E71"/>
    <mergeCell ref="F71:H71"/>
    <mergeCell ref="I71:I72"/>
    <mergeCell ref="B48:B49"/>
    <mergeCell ref="C48:C49"/>
    <mergeCell ref="B64:C64"/>
    <mergeCell ref="B66:K66"/>
    <mergeCell ref="B67:K67"/>
    <mergeCell ref="B68:K68"/>
    <mergeCell ref="B50:B55"/>
    <mergeCell ref="B56:C56"/>
    <mergeCell ref="B57:B62"/>
    <mergeCell ref="B63:C63"/>
    <mergeCell ref="B9:C9"/>
    <mergeCell ref="B15:C15"/>
    <mergeCell ref="B16:C16"/>
    <mergeCell ref="B6:B8"/>
    <mergeCell ref="B10:B14"/>
  </mergeCells>
  <pageMargins left="0.7" right="0.7" top="0.75" bottom="0.75" header="0.3" footer="0.3"/>
  <pageSetup paperSize="183"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8"/>
  <sheetViews>
    <sheetView topLeftCell="A4" zoomScaleNormal="100" workbookViewId="0">
      <selection activeCell="O30" sqref="O30"/>
    </sheetView>
  </sheetViews>
  <sheetFormatPr baseColWidth="10" defaultColWidth="11.42578125" defaultRowHeight="15" x14ac:dyDescent="0.25"/>
  <cols>
    <col min="1" max="1" width="10.5703125" style="14" customWidth="1"/>
    <col min="2" max="2" width="17.28515625" style="14" customWidth="1"/>
    <col min="3" max="3" width="10.5703125" style="14" bestFit="1" customWidth="1"/>
    <col min="4" max="4" width="6.7109375" style="14" bestFit="1" customWidth="1"/>
    <col min="5" max="5" width="6" style="14" bestFit="1" customWidth="1"/>
    <col min="6" max="6" width="8.42578125" style="14" bestFit="1" customWidth="1"/>
    <col min="7" max="7" width="8" style="14" bestFit="1" customWidth="1"/>
    <col min="8" max="8" width="11.7109375" style="14" bestFit="1" customWidth="1"/>
    <col min="9" max="9" width="9.140625" style="14" bestFit="1" customWidth="1"/>
    <col min="10" max="10" width="10.5703125" style="14" bestFit="1" customWidth="1"/>
    <col min="11" max="11" width="6.7109375" style="14" bestFit="1" customWidth="1"/>
    <col min="12" max="12" width="6" style="14" bestFit="1" customWidth="1"/>
    <col min="13" max="13" width="8.42578125" style="14" bestFit="1" customWidth="1"/>
    <col min="14" max="14" width="8" style="14" bestFit="1" customWidth="1"/>
    <col min="15" max="15" width="9.140625" style="14" bestFit="1" customWidth="1"/>
    <col min="16" max="16" width="12.28515625" style="14" customWidth="1"/>
    <col min="17" max="16384" width="11.42578125" style="14"/>
  </cols>
  <sheetData>
    <row r="1" spans="2:20" x14ac:dyDescent="0.25">
      <c r="B1" s="15"/>
      <c r="C1" s="15"/>
    </row>
    <row r="2" spans="2:20" x14ac:dyDescent="0.25">
      <c r="B2" s="29" t="s">
        <v>37</v>
      </c>
      <c r="C2" s="1"/>
      <c r="D2" s="1"/>
      <c r="E2" s="1"/>
      <c r="F2" s="1"/>
      <c r="G2" s="1"/>
      <c r="H2" s="1"/>
      <c r="I2" s="1"/>
      <c r="J2" s="1"/>
      <c r="K2" s="1"/>
      <c r="L2" s="1"/>
      <c r="M2" s="1"/>
      <c r="N2" s="1"/>
      <c r="O2" s="1"/>
      <c r="P2" s="1"/>
      <c r="Q2" s="1"/>
    </row>
    <row r="3" spans="2:20" x14ac:dyDescent="0.25">
      <c r="B3" s="30" t="s">
        <v>38</v>
      </c>
      <c r="C3" s="1"/>
      <c r="D3" s="1"/>
      <c r="E3" s="1"/>
      <c r="F3" s="1"/>
      <c r="G3" s="1"/>
      <c r="H3" s="1"/>
      <c r="I3" s="1"/>
      <c r="J3" s="1"/>
      <c r="K3" s="1"/>
      <c r="L3" s="1"/>
      <c r="M3" s="1"/>
      <c r="N3" s="1"/>
      <c r="O3" s="1"/>
      <c r="P3" s="1"/>
      <c r="Q3" s="1"/>
      <c r="R3" s="1"/>
    </row>
    <row r="4" spans="2:20" x14ac:dyDescent="0.25">
      <c r="B4" s="1"/>
      <c r="C4" s="1"/>
      <c r="D4" s="1"/>
      <c r="E4" s="1"/>
      <c r="F4" s="1"/>
      <c r="G4" s="1"/>
      <c r="H4" s="1"/>
      <c r="I4" s="1"/>
      <c r="J4" s="1"/>
      <c r="K4" s="1"/>
      <c r="L4" s="1"/>
      <c r="M4" s="1"/>
      <c r="N4" s="1"/>
      <c r="O4" s="1"/>
      <c r="P4" s="1"/>
      <c r="Q4" s="1"/>
      <c r="R4" s="1"/>
    </row>
    <row r="5" spans="2:20" ht="15.75" customHeight="1" x14ac:dyDescent="0.25">
      <c r="B5" s="292" t="s">
        <v>18</v>
      </c>
      <c r="C5" s="298">
        <v>2019</v>
      </c>
      <c r="D5" s="299"/>
      <c r="E5" s="299"/>
      <c r="F5" s="299"/>
      <c r="G5" s="299"/>
      <c r="H5" s="299"/>
      <c r="I5" s="300"/>
      <c r="J5" s="298">
        <v>2020</v>
      </c>
      <c r="K5" s="299"/>
      <c r="L5" s="299"/>
      <c r="M5" s="299"/>
      <c r="N5" s="299"/>
      <c r="O5" s="300"/>
      <c r="P5" s="292" t="s">
        <v>31</v>
      </c>
      <c r="Q5" s="292" t="s">
        <v>32</v>
      </c>
    </row>
    <row r="6" spans="2:20" ht="24" x14ac:dyDescent="0.25">
      <c r="B6" s="292"/>
      <c r="C6" s="10" t="s">
        <v>29</v>
      </c>
      <c r="D6" s="10" t="s">
        <v>40</v>
      </c>
      <c r="E6" s="10" t="s">
        <v>41</v>
      </c>
      <c r="F6" s="10" t="s">
        <v>30</v>
      </c>
      <c r="G6" s="10" t="s">
        <v>42</v>
      </c>
      <c r="H6" s="10" t="s">
        <v>43</v>
      </c>
      <c r="I6" s="10" t="s">
        <v>22</v>
      </c>
      <c r="J6" s="10" t="s">
        <v>29</v>
      </c>
      <c r="K6" s="10" t="s">
        <v>40</v>
      </c>
      <c r="L6" s="10" t="s">
        <v>41</v>
      </c>
      <c r="M6" s="10" t="s">
        <v>30</v>
      </c>
      <c r="N6" s="10" t="s">
        <v>42</v>
      </c>
      <c r="O6" s="10" t="s">
        <v>22</v>
      </c>
      <c r="P6" s="292"/>
      <c r="Q6" s="292"/>
    </row>
    <row r="7" spans="2:20" ht="11.25" customHeight="1" x14ac:dyDescent="0.25">
      <c r="B7" s="26" t="s">
        <v>2</v>
      </c>
      <c r="C7" s="6">
        <v>9695</v>
      </c>
      <c r="D7" s="6">
        <v>106</v>
      </c>
      <c r="E7" s="6">
        <v>138</v>
      </c>
      <c r="F7" s="6">
        <v>77</v>
      </c>
      <c r="G7" s="6">
        <v>6</v>
      </c>
      <c r="H7" s="6">
        <v>0</v>
      </c>
      <c r="I7" s="6">
        <v>10022</v>
      </c>
      <c r="J7" s="9">
        <v>10542</v>
      </c>
      <c r="K7" s="6">
        <v>90</v>
      </c>
      <c r="L7" s="6">
        <v>83</v>
      </c>
      <c r="M7" s="6">
        <v>114</v>
      </c>
      <c r="N7" s="6">
        <v>2</v>
      </c>
      <c r="O7" s="6">
        <v>10831</v>
      </c>
      <c r="P7" s="7">
        <v>4.0511500931510892E-3</v>
      </c>
      <c r="Q7" s="7">
        <v>8.7364620938628068E-2</v>
      </c>
      <c r="R7" s="16"/>
      <c r="S7" s="27"/>
      <c r="T7" s="28"/>
    </row>
    <row r="8" spans="2:20" ht="11.25" customHeight="1" x14ac:dyDescent="0.25">
      <c r="B8" s="26" t="s">
        <v>3</v>
      </c>
      <c r="C8" s="6">
        <v>31710</v>
      </c>
      <c r="D8" s="6">
        <v>52</v>
      </c>
      <c r="E8" s="6">
        <v>17</v>
      </c>
      <c r="F8" s="6">
        <v>16</v>
      </c>
      <c r="G8" s="6">
        <v>0</v>
      </c>
      <c r="H8" s="6">
        <v>0</v>
      </c>
      <c r="I8" s="6">
        <v>31795</v>
      </c>
      <c r="J8" s="9">
        <v>36181</v>
      </c>
      <c r="K8" s="6">
        <v>93</v>
      </c>
      <c r="L8" s="6">
        <v>29</v>
      </c>
      <c r="M8" s="6">
        <v>11</v>
      </c>
      <c r="N8" s="6">
        <v>0</v>
      </c>
      <c r="O8" s="6">
        <v>36314</v>
      </c>
      <c r="P8" s="7">
        <v>1.4467217507714132E-2</v>
      </c>
      <c r="Q8" s="7">
        <v>0.14099653106275634</v>
      </c>
      <c r="R8" s="16"/>
      <c r="S8" s="27"/>
      <c r="T8" s="28"/>
    </row>
    <row r="9" spans="2:20" ht="11.25" customHeight="1" x14ac:dyDescent="0.25">
      <c r="B9" s="26" t="s">
        <v>4</v>
      </c>
      <c r="C9" s="6">
        <v>19</v>
      </c>
      <c r="D9" s="6">
        <v>11</v>
      </c>
      <c r="E9" s="6">
        <v>0</v>
      </c>
      <c r="F9" s="6">
        <v>0</v>
      </c>
      <c r="G9" s="6">
        <v>0</v>
      </c>
      <c r="H9" s="6">
        <v>0</v>
      </c>
      <c r="I9" s="6">
        <v>30</v>
      </c>
      <c r="J9" s="9">
        <v>20</v>
      </c>
      <c r="K9" s="6">
        <v>10</v>
      </c>
      <c r="L9" s="6">
        <v>0</v>
      </c>
      <c r="M9" s="6">
        <v>0</v>
      </c>
      <c r="N9" s="6">
        <v>0</v>
      </c>
      <c r="O9" s="6">
        <v>30</v>
      </c>
      <c r="P9" s="7">
        <v>8.6662820053776558E-6</v>
      </c>
      <c r="Q9" s="7">
        <v>5.2631578947368363E-2</v>
      </c>
      <c r="R9" s="16"/>
      <c r="S9" s="27"/>
      <c r="T9" s="28"/>
    </row>
    <row r="10" spans="2:20" ht="11.25" customHeight="1" x14ac:dyDescent="0.25">
      <c r="B10" s="26" t="s">
        <v>5</v>
      </c>
      <c r="C10" s="6">
        <v>17501</v>
      </c>
      <c r="D10" s="6">
        <v>717</v>
      </c>
      <c r="E10" s="6">
        <v>52</v>
      </c>
      <c r="F10" s="6">
        <v>166</v>
      </c>
      <c r="G10" s="6">
        <v>0</v>
      </c>
      <c r="H10" s="6">
        <v>0</v>
      </c>
      <c r="I10" s="6">
        <v>18436</v>
      </c>
      <c r="J10" s="9">
        <v>16319</v>
      </c>
      <c r="K10" s="6">
        <v>636</v>
      </c>
      <c r="L10" s="6">
        <v>44</v>
      </c>
      <c r="M10" s="6">
        <v>236</v>
      </c>
      <c r="N10" s="6">
        <v>0</v>
      </c>
      <c r="O10" s="6">
        <v>17235</v>
      </c>
      <c r="P10" s="7">
        <v>7.9852946877971911E-3</v>
      </c>
      <c r="Q10" s="7">
        <v>-6.753899777155592E-2</v>
      </c>
      <c r="R10" s="16"/>
      <c r="S10" s="27"/>
      <c r="T10" s="28"/>
    </row>
    <row r="11" spans="2:20" ht="11.25" customHeight="1" x14ac:dyDescent="0.25">
      <c r="B11" s="26" t="s">
        <v>6</v>
      </c>
      <c r="C11" s="6">
        <v>224</v>
      </c>
      <c r="D11" s="6">
        <v>99</v>
      </c>
      <c r="E11" s="6">
        <v>8</v>
      </c>
      <c r="F11" s="6">
        <v>0</v>
      </c>
      <c r="G11" s="6">
        <v>0</v>
      </c>
      <c r="H11" s="6">
        <v>0</v>
      </c>
      <c r="I11" s="6">
        <v>331</v>
      </c>
      <c r="J11" s="9">
        <v>312</v>
      </c>
      <c r="K11" s="6">
        <v>104</v>
      </c>
      <c r="L11" s="6">
        <v>23</v>
      </c>
      <c r="M11" s="6">
        <v>0</v>
      </c>
      <c r="N11" s="6">
        <v>0</v>
      </c>
      <c r="O11" s="6">
        <v>439</v>
      </c>
      <c r="P11" s="7">
        <v>1.021709036423471E-4</v>
      </c>
      <c r="Q11" s="7">
        <v>0.39285714285714279</v>
      </c>
      <c r="R11" s="16"/>
      <c r="S11" s="27"/>
      <c r="T11" s="28"/>
    </row>
    <row r="12" spans="2:20" ht="11.25" customHeight="1" x14ac:dyDescent="0.25">
      <c r="B12" s="26" t="s">
        <v>7</v>
      </c>
      <c r="C12" s="6">
        <v>63</v>
      </c>
      <c r="D12" s="6">
        <v>27</v>
      </c>
      <c r="E12" s="6">
        <v>0</v>
      </c>
      <c r="F12" s="6">
        <v>0</v>
      </c>
      <c r="G12" s="6">
        <v>0</v>
      </c>
      <c r="H12" s="6">
        <v>0</v>
      </c>
      <c r="I12" s="6">
        <v>90</v>
      </c>
      <c r="J12" s="9">
        <v>75</v>
      </c>
      <c r="K12" s="6">
        <v>20</v>
      </c>
      <c r="L12" s="6">
        <v>0</v>
      </c>
      <c r="M12" s="6">
        <v>0</v>
      </c>
      <c r="N12" s="6">
        <v>0</v>
      </c>
      <c r="O12" s="6">
        <v>95</v>
      </c>
      <c r="P12" s="7">
        <v>2.8735566649410122E-5</v>
      </c>
      <c r="Q12" s="7">
        <v>0.19047619047619047</v>
      </c>
      <c r="R12" s="16"/>
      <c r="S12" s="27"/>
      <c r="T12" s="28"/>
    </row>
    <row r="13" spans="2:20" ht="11.25" customHeight="1" x14ac:dyDescent="0.25">
      <c r="B13" s="26" t="s">
        <v>8</v>
      </c>
      <c r="C13" s="6">
        <v>87490</v>
      </c>
      <c r="D13" s="6">
        <v>2019</v>
      </c>
      <c r="E13" s="6">
        <v>142</v>
      </c>
      <c r="F13" s="6">
        <v>1647</v>
      </c>
      <c r="G13" s="6">
        <v>0</v>
      </c>
      <c r="H13" s="6">
        <v>0</v>
      </c>
      <c r="I13" s="6">
        <v>91298</v>
      </c>
      <c r="J13" s="9">
        <v>88304</v>
      </c>
      <c r="K13" s="6">
        <v>1596</v>
      </c>
      <c r="L13" s="6">
        <v>64</v>
      </c>
      <c r="M13" s="6">
        <v>916</v>
      </c>
      <c r="N13" s="6">
        <v>1</v>
      </c>
      <c r="O13" s="6">
        <v>90881</v>
      </c>
      <c r="P13" s="7">
        <v>3.9921912237930492E-2</v>
      </c>
      <c r="Q13" s="7">
        <v>9.3039204480511728E-3</v>
      </c>
      <c r="R13" s="16"/>
      <c r="S13" s="27"/>
      <c r="T13" s="28"/>
    </row>
    <row r="14" spans="2:20" ht="11.25" customHeight="1" x14ac:dyDescent="0.25">
      <c r="B14" s="26" t="s">
        <v>9</v>
      </c>
      <c r="C14" s="6">
        <v>202832</v>
      </c>
      <c r="D14" s="6">
        <v>3459</v>
      </c>
      <c r="E14" s="6">
        <v>127</v>
      </c>
      <c r="F14" s="6">
        <v>137</v>
      </c>
      <c r="G14" s="6">
        <v>215</v>
      </c>
      <c r="H14" s="6">
        <v>0</v>
      </c>
      <c r="I14" s="6">
        <v>206770</v>
      </c>
      <c r="J14" s="9">
        <v>125843</v>
      </c>
      <c r="K14" s="6">
        <v>2220</v>
      </c>
      <c r="L14" s="6">
        <v>97</v>
      </c>
      <c r="M14" s="6">
        <v>90</v>
      </c>
      <c r="N14" s="6">
        <v>71</v>
      </c>
      <c r="O14" s="6">
        <v>128321</v>
      </c>
      <c r="P14" s="7">
        <v>9.2515753248145302E-2</v>
      </c>
      <c r="Q14" s="7">
        <v>-0.3795702847676895</v>
      </c>
      <c r="R14" s="16"/>
      <c r="S14" s="27"/>
      <c r="T14" s="28"/>
    </row>
    <row r="15" spans="2:20" ht="11.25" customHeight="1" x14ac:dyDescent="0.25">
      <c r="B15" s="26" t="s">
        <v>10</v>
      </c>
      <c r="C15" s="6">
        <v>305907</v>
      </c>
      <c r="D15" s="6">
        <v>7270</v>
      </c>
      <c r="E15" s="6">
        <v>424</v>
      </c>
      <c r="F15" s="6">
        <v>425</v>
      </c>
      <c r="G15" s="6">
        <v>286</v>
      </c>
      <c r="H15" s="6">
        <v>0</v>
      </c>
      <c r="I15" s="6">
        <v>314312</v>
      </c>
      <c r="J15" s="9">
        <v>317700</v>
      </c>
      <c r="K15" s="6">
        <v>5474</v>
      </c>
      <c r="L15" s="6">
        <v>285</v>
      </c>
      <c r="M15" s="6">
        <v>423</v>
      </c>
      <c r="N15" s="6">
        <v>193</v>
      </c>
      <c r="O15" s="6">
        <v>324075</v>
      </c>
      <c r="P15" s="7">
        <v>0.13953580656858564</v>
      </c>
      <c r="Q15" s="7">
        <v>3.8550932146044437E-2</v>
      </c>
      <c r="R15" s="16"/>
      <c r="S15" s="27"/>
      <c r="T15" s="28"/>
    </row>
    <row r="16" spans="2:20" ht="11.25" customHeight="1" x14ac:dyDescent="0.25">
      <c r="B16" s="26" t="s">
        <v>11</v>
      </c>
      <c r="C16" s="6">
        <v>1508466</v>
      </c>
      <c r="D16" s="6">
        <v>660</v>
      </c>
      <c r="E16" s="6">
        <v>784</v>
      </c>
      <c r="F16" s="6">
        <v>2172</v>
      </c>
      <c r="G16" s="6">
        <v>162</v>
      </c>
      <c r="H16" s="6">
        <v>4</v>
      </c>
      <c r="I16" s="6">
        <v>1512248</v>
      </c>
      <c r="J16" s="9">
        <v>1983722</v>
      </c>
      <c r="K16" s="6">
        <v>544</v>
      </c>
      <c r="L16" s="6">
        <v>552</v>
      </c>
      <c r="M16" s="6">
        <v>1648</v>
      </c>
      <c r="N16" s="6">
        <v>24</v>
      </c>
      <c r="O16" s="6">
        <v>1986490</v>
      </c>
      <c r="P16" s="7">
        <v>0.69014757766014945</v>
      </c>
      <c r="Q16" s="7">
        <v>0.31505913954971465</v>
      </c>
      <c r="R16" s="16"/>
      <c r="S16" s="27"/>
      <c r="T16" s="28"/>
    </row>
    <row r="17" spans="2:20" ht="11.25" customHeight="1" x14ac:dyDescent="0.25">
      <c r="B17" s="26" t="s">
        <v>12</v>
      </c>
      <c r="C17" s="6">
        <v>21707</v>
      </c>
      <c r="D17" s="6">
        <v>673</v>
      </c>
      <c r="E17" s="6">
        <v>241</v>
      </c>
      <c r="F17" s="6">
        <v>167</v>
      </c>
      <c r="G17" s="6">
        <v>0</v>
      </c>
      <c r="H17" s="6">
        <v>0</v>
      </c>
      <c r="I17" s="6">
        <v>22788</v>
      </c>
      <c r="J17" s="9">
        <v>21389</v>
      </c>
      <c r="K17" s="6">
        <v>784</v>
      </c>
      <c r="L17" s="6">
        <v>312</v>
      </c>
      <c r="M17" s="6">
        <v>142</v>
      </c>
      <c r="N17" s="6">
        <v>3</v>
      </c>
      <c r="O17" s="6">
        <v>22630</v>
      </c>
      <c r="P17" s="7">
        <v>9.9028236115133832E-3</v>
      </c>
      <c r="Q17" s="7">
        <v>-1.4649652185930839E-2</v>
      </c>
      <c r="R17" s="16"/>
      <c r="S17" s="27"/>
      <c r="T17" s="28"/>
    </row>
    <row r="18" spans="2:20" ht="11.25" customHeight="1" x14ac:dyDescent="0.25">
      <c r="B18" s="26" t="s">
        <v>13</v>
      </c>
      <c r="C18" s="6">
        <v>561</v>
      </c>
      <c r="D18" s="6">
        <v>10</v>
      </c>
      <c r="E18" s="6">
        <v>0</v>
      </c>
      <c r="F18" s="6">
        <v>10</v>
      </c>
      <c r="G18" s="6">
        <v>0</v>
      </c>
      <c r="H18" s="6">
        <v>0</v>
      </c>
      <c r="I18" s="6">
        <v>581</v>
      </c>
      <c r="J18" s="9">
        <v>506</v>
      </c>
      <c r="K18" s="6">
        <v>3</v>
      </c>
      <c r="L18" s="6">
        <v>0</v>
      </c>
      <c r="M18" s="6">
        <v>15</v>
      </c>
      <c r="N18" s="6">
        <v>0</v>
      </c>
      <c r="O18" s="6">
        <v>524</v>
      </c>
      <c r="P18" s="7">
        <v>2.5588337921141394E-4</v>
      </c>
      <c r="Q18" s="7">
        <v>-9.8039215686274495E-2</v>
      </c>
      <c r="R18" s="16"/>
      <c r="S18" s="27"/>
      <c r="T18" s="28"/>
    </row>
    <row r="19" spans="2:20" ht="11.25" customHeight="1" x14ac:dyDescent="0.25">
      <c r="B19" s="26" t="s">
        <v>14</v>
      </c>
      <c r="C19" s="6">
        <v>519</v>
      </c>
      <c r="D19" s="6">
        <v>67</v>
      </c>
      <c r="E19" s="6">
        <v>12</v>
      </c>
      <c r="F19" s="6">
        <v>3</v>
      </c>
      <c r="G19" s="6">
        <v>0</v>
      </c>
      <c r="H19" s="6">
        <v>0</v>
      </c>
      <c r="I19" s="6">
        <v>601</v>
      </c>
      <c r="J19" s="9">
        <v>557</v>
      </c>
      <c r="K19" s="6">
        <v>91</v>
      </c>
      <c r="L19" s="6">
        <v>3</v>
      </c>
      <c r="M19" s="6">
        <v>3</v>
      </c>
      <c r="N19" s="6">
        <v>0</v>
      </c>
      <c r="O19" s="6">
        <v>654</v>
      </c>
      <c r="P19" s="7">
        <v>2.3672633477847386E-4</v>
      </c>
      <c r="Q19" s="7">
        <v>7.3217726396917149E-2</v>
      </c>
      <c r="R19" s="16"/>
      <c r="S19" s="27"/>
      <c r="T19" s="28"/>
    </row>
    <row r="20" spans="2:20" ht="11.25" customHeight="1" x14ac:dyDescent="0.25">
      <c r="B20" s="26" t="s">
        <v>15</v>
      </c>
      <c r="C20" s="6">
        <v>118</v>
      </c>
      <c r="D20" s="6">
        <v>3</v>
      </c>
      <c r="E20" s="6">
        <v>0</v>
      </c>
      <c r="F20" s="6">
        <v>3</v>
      </c>
      <c r="G20" s="6">
        <v>0</v>
      </c>
      <c r="H20" s="6">
        <v>0</v>
      </c>
      <c r="I20" s="6">
        <v>124</v>
      </c>
      <c r="J20" s="9">
        <v>102</v>
      </c>
      <c r="K20" s="6">
        <v>0</v>
      </c>
      <c r="L20" s="6">
        <v>0</v>
      </c>
      <c r="M20" s="6">
        <v>0</v>
      </c>
      <c r="N20" s="6">
        <v>0</v>
      </c>
      <c r="O20" s="6">
        <v>102</v>
      </c>
      <c r="P20" s="7">
        <v>5.3822172454450704E-5</v>
      </c>
      <c r="Q20" s="7">
        <v>-0.13559322033898302</v>
      </c>
      <c r="R20" s="16"/>
      <c r="S20" s="27"/>
      <c r="T20" s="28"/>
    </row>
    <row r="21" spans="2:20" ht="11.25" customHeight="1" x14ac:dyDescent="0.25">
      <c r="B21" s="26" t="s">
        <v>16</v>
      </c>
      <c r="C21" s="6">
        <v>13</v>
      </c>
      <c r="D21" s="6">
        <v>0</v>
      </c>
      <c r="E21" s="6">
        <v>0</v>
      </c>
      <c r="F21" s="6">
        <v>3</v>
      </c>
      <c r="G21" s="6">
        <v>0</v>
      </c>
      <c r="H21" s="6">
        <v>0</v>
      </c>
      <c r="I21" s="6">
        <v>16</v>
      </c>
      <c r="J21" s="9">
        <v>10</v>
      </c>
      <c r="K21" s="6">
        <v>0</v>
      </c>
      <c r="L21" s="6">
        <v>0</v>
      </c>
      <c r="M21" s="6">
        <v>1</v>
      </c>
      <c r="N21" s="6">
        <v>0</v>
      </c>
      <c r="O21" s="6">
        <v>11</v>
      </c>
      <c r="P21" s="7">
        <v>5.9295613721005013E-6</v>
      </c>
      <c r="Q21" s="7">
        <v>-0.23076923076923073</v>
      </c>
      <c r="R21" s="16"/>
      <c r="S21" s="27"/>
      <c r="T21" s="28"/>
    </row>
    <row r="22" spans="2:20" ht="11.25" customHeight="1" x14ac:dyDescent="0.25">
      <c r="B22" s="26" t="s">
        <v>17</v>
      </c>
      <c r="C22" s="6">
        <v>886</v>
      </c>
      <c r="D22" s="6">
        <v>5</v>
      </c>
      <c r="E22" s="6">
        <v>50</v>
      </c>
      <c r="F22" s="6">
        <v>11</v>
      </c>
      <c r="G22" s="6">
        <v>0</v>
      </c>
      <c r="H22" s="6">
        <v>0</v>
      </c>
      <c r="I22" s="6">
        <v>952</v>
      </c>
      <c r="J22" s="9">
        <v>642</v>
      </c>
      <c r="K22" s="6">
        <v>4</v>
      </c>
      <c r="L22" s="6">
        <v>17</v>
      </c>
      <c r="M22" s="6">
        <v>12</v>
      </c>
      <c r="N22" s="6">
        <v>0</v>
      </c>
      <c r="O22" s="6">
        <v>675</v>
      </c>
      <c r="P22" s="7">
        <v>4.0594689393611124E-4</v>
      </c>
      <c r="Q22" s="7">
        <v>-0.27539503386004516</v>
      </c>
      <c r="R22" s="16"/>
      <c r="S22" s="27"/>
      <c r="T22" s="28"/>
    </row>
    <row r="23" spans="2:20" ht="11.25" customHeight="1" x14ac:dyDescent="0.25">
      <c r="B23" s="31" t="s">
        <v>26</v>
      </c>
      <c r="C23" s="12">
        <v>2187711</v>
      </c>
      <c r="D23" s="12">
        <v>15178</v>
      </c>
      <c r="E23" s="12">
        <v>1995</v>
      </c>
      <c r="F23" s="12">
        <v>4837</v>
      </c>
      <c r="G23" s="12">
        <v>669</v>
      </c>
      <c r="H23" s="12">
        <v>4</v>
      </c>
      <c r="I23" s="12">
        <v>2210394</v>
      </c>
      <c r="J23" s="12">
        <v>2602224</v>
      </c>
      <c r="K23" s="12">
        <v>11669</v>
      </c>
      <c r="L23" s="12">
        <v>1509</v>
      </c>
      <c r="M23" s="12">
        <v>3611</v>
      </c>
      <c r="N23" s="12">
        <v>294</v>
      </c>
      <c r="O23" s="12">
        <v>2619307</v>
      </c>
      <c r="P23" s="13">
        <v>1</v>
      </c>
      <c r="Q23" s="13">
        <v>0.18947338108187051</v>
      </c>
    </row>
    <row r="24" spans="2:20" ht="11.25" customHeight="1" x14ac:dyDescent="0.25">
      <c r="B24" s="297" t="s">
        <v>39</v>
      </c>
      <c r="C24" s="297"/>
      <c r="D24" s="297"/>
      <c r="E24" s="297"/>
      <c r="F24" s="297"/>
      <c r="G24" s="297"/>
      <c r="H24" s="297"/>
      <c r="I24" s="297"/>
      <c r="J24" s="297"/>
      <c r="K24" s="297"/>
      <c r="L24" s="297"/>
      <c r="M24" s="297"/>
      <c r="N24" s="297"/>
      <c r="O24" s="297"/>
      <c r="P24" s="297"/>
      <c r="Q24" s="297"/>
    </row>
    <row r="25" spans="2:20" ht="11.25" customHeight="1" x14ac:dyDescent="0.25">
      <c r="B25" s="296" t="s">
        <v>44</v>
      </c>
      <c r="C25" s="296"/>
      <c r="D25" s="296"/>
      <c r="E25" s="296"/>
      <c r="F25" s="296"/>
      <c r="G25" s="296"/>
      <c r="H25" s="296"/>
      <c r="I25" s="296"/>
      <c r="J25" s="296"/>
      <c r="K25" s="296"/>
      <c r="L25" s="296"/>
      <c r="M25" s="296"/>
      <c r="N25" s="296"/>
      <c r="O25" s="296"/>
      <c r="P25" s="296"/>
      <c r="Q25" s="296"/>
    </row>
    <row r="26" spans="2:20" ht="11.25" customHeight="1" x14ac:dyDescent="0.25">
      <c r="B26" s="296" t="s">
        <v>45</v>
      </c>
      <c r="C26" s="296"/>
      <c r="D26" s="296"/>
      <c r="E26" s="296"/>
      <c r="F26" s="296"/>
      <c r="G26" s="296"/>
      <c r="H26" s="296"/>
      <c r="I26" s="296"/>
      <c r="J26" s="296"/>
      <c r="K26" s="296"/>
      <c r="L26" s="296"/>
      <c r="M26" s="296"/>
      <c r="N26" s="296"/>
      <c r="O26" s="296"/>
      <c r="P26" s="296"/>
      <c r="Q26" s="296"/>
    </row>
    <row r="27" spans="2:20" ht="11.25" customHeight="1" x14ac:dyDescent="0.25">
      <c r="B27" s="296" t="s">
        <v>46</v>
      </c>
      <c r="C27" s="296"/>
      <c r="D27" s="296"/>
      <c r="E27" s="296"/>
      <c r="F27" s="296"/>
      <c r="G27" s="296"/>
      <c r="H27" s="296"/>
      <c r="I27" s="296"/>
      <c r="J27" s="296"/>
      <c r="K27" s="296"/>
      <c r="L27" s="296"/>
      <c r="M27" s="296"/>
      <c r="N27" s="296"/>
      <c r="O27" s="296"/>
      <c r="P27" s="296"/>
      <c r="Q27" s="296"/>
    </row>
    <row r="28" spans="2:20" ht="11.25" customHeight="1" x14ac:dyDescent="0.25">
      <c r="B28" s="296" t="s">
        <v>47</v>
      </c>
      <c r="C28" s="296"/>
      <c r="D28" s="296"/>
      <c r="E28" s="296"/>
      <c r="F28" s="296"/>
      <c r="G28" s="296"/>
      <c r="H28" s="296"/>
      <c r="I28" s="296"/>
      <c r="J28" s="296"/>
      <c r="K28" s="296"/>
      <c r="L28" s="296"/>
      <c r="M28" s="296"/>
      <c r="N28" s="296"/>
      <c r="O28" s="296"/>
      <c r="P28" s="296"/>
      <c r="Q28" s="296"/>
    </row>
  </sheetData>
  <mergeCells count="10">
    <mergeCell ref="B28:Q28"/>
    <mergeCell ref="P5:P6"/>
    <mergeCell ref="Q5:Q6"/>
    <mergeCell ref="B24:Q24"/>
    <mergeCell ref="B25:Q25"/>
    <mergeCell ref="B26:Q26"/>
    <mergeCell ref="B27:Q27"/>
    <mergeCell ref="B5:B6"/>
    <mergeCell ref="C5:I5"/>
    <mergeCell ref="J5:O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9"/>
  <sheetViews>
    <sheetView zoomScaleNormal="100" workbookViewId="0">
      <selection activeCell="B26" sqref="B26:Q26"/>
    </sheetView>
  </sheetViews>
  <sheetFormatPr baseColWidth="10" defaultColWidth="11.42578125" defaultRowHeight="11.25" x14ac:dyDescent="0.2"/>
  <cols>
    <col min="1" max="1" width="11.42578125" style="37"/>
    <col min="2" max="2" width="14.140625" style="37" bestFit="1" customWidth="1"/>
    <col min="3" max="3" width="10.5703125" style="37" bestFit="1" customWidth="1"/>
    <col min="4" max="4" width="7.140625" style="37" bestFit="1" customWidth="1"/>
    <col min="5" max="5" width="5.5703125" style="37" bestFit="1" customWidth="1"/>
    <col min="6" max="6" width="7.5703125" style="37" bestFit="1" customWidth="1"/>
    <col min="7" max="7" width="8.42578125" style="37" bestFit="1" customWidth="1"/>
    <col min="8" max="8" width="10.7109375" style="37" bestFit="1" customWidth="1"/>
    <col min="9" max="9" width="8.140625" style="37" bestFit="1" customWidth="1"/>
    <col min="10" max="10" width="10.5703125" style="37" bestFit="1" customWidth="1"/>
    <col min="11" max="11" width="7.140625" style="37" bestFit="1" customWidth="1"/>
    <col min="12" max="12" width="5.5703125" style="37" bestFit="1" customWidth="1"/>
    <col min="13" max="13" width="7.5703125" style="37" bestFit="1" customWidth="1"/>
    <col min="14" max="14" width="8.42578125" style="37" bestFit="1" customWidth="1"/>
    <col min="15" max="15" width="8.140625" style="37" bestFit="1" customWidth="1"/>
    <col min="16" max="16" width="12.140625" style="37" customWidth="1"/>
    <col min="17" max="16384" width="11.42578125" style="37"/>
  </cols>
  <sheetData>
    <row r="2" spans="2:19" ht="15" customHeight="1" x14ac:dyDescent="0.25">
      <c r="B2" s="29" t="s">
        <v>37</v>
      </c>
      <c r="C2" s="38"/>
      <c r="D2" s="38"/>
      <c r="E2" s="38"/>
      <c r="F2" s="38"/>
      <c r="G2" s="38"/>
      <c r="H2" s="38"/>
      <c r="I2" s="38"/>
      <c r="J2" s="38"/>
      <c r="K2" s="38"/>
      <c r="L2" s="38"/>
      <c r="M2" s="38"/>
      <c r="N2" s="38"/>
      <c r="O2" s="38"/>
    </row>
    <row r="3" spans="2:19" ht="12.75" x14ac:dyDescent="0.2">
      <c r="B3" s="47" t="s">
        <v>48</v>
      </c>
      <c r="C3" s="39"/>
      <c r="D3" s="39"/>
      <c r="E3" s="39"/>
      <c r="F3" s="39"/>
      <c r="G3" s="39"/>
      <c r="H3" s="39"/>
      <c r="I3" s="39"/>
      <c r="J3" s="39"/>
      <c r="K3" s="39"/>
      <c r="L3" s="39"/>
      <c r="M3" s="39"/>
      <c r="N3" s="39"/>
      <c r="O3" s="39"/>
      <c r="P3" s="39"/>
      <c r="Q3" s="39"/>
    </row>
    <row r="4" spans="2:19" x14ac:dyDescent="0.2">
      <c r="B4" s="39"/>
      <c r="C4" s="39"/>
      <c r="D4" s="39"/>
      <c r="E4" s="39"/>
      <c r="F4" s="39"/>
      <c r="G4" s="39"/>
      <c r="H4" s="39"/>
      <c r="I4" s="39"/>
      <c r="J4" s="39"/>
      <c r="K4" s="39"/>
      <c r="L4" s="39"/>
      <c r="M4" s="39"/>
      <c r="N4" s="39"/>
      <c r="O4" s="39"/>
      <c r="P4" s="39"/>
      <c r="Q4" s="39"/>
    </row>
    <row r="5" spans="2:19" ht="15" customHeight="1" x14ac:dyDescent="0.2">
      <c r="B5" s="301" t="s">
        <v>18</v>
      </c>
      <c r="C5" s="303">
        <v>2019</v>
      </c>
      <c r="D5" s="304"/>
      <c r="E5" s="304"/>
      <c r="F5" s="304"/>
      <c r="G5" s="304"/>
      <c r="H5" s="304"/>
      <c r="I5" s="305"/>
      <c r="J5" s="303">
        <v>2020</v>
      </c>
      <c r="K5" s="304"/>
      <c r="L5" s="304"/>
      <c r="M5" s="304"/>
      <c r="N5" s="304"/>
      <c r="O5" s="305"/>
      <c r="P5" s="301" t="s">
        <v>31</v>
      </c>
      <c r="Q5" s="301" t="s">
        <v>32</v>
      </c>
    </row>
    <row r="6" spans="2:19" ht="24" x14ac:dyDescent="0.2">
      <c r="B6" s="301"/>
      <c r="C6" s="46" t="s">
        <v>29</v>
      </c>
      <c r="D6" s="46" t="s">
        <v>33</v>
      </c>
      <c r="E6" s="46" t="s">
        <v>34</v>
      </c>
      <c r="F6" s="46" t="s">
        <v>35</v>
      </c>
      <c r="G6" s="46" t="s">
        <v>30</v>
      </c>
      <c r="H6" s="46" t="s">
        <v>36</v>
      </c>
      <c r="I6" s="46" t="s">
        <v>22</v>
      </c>
      <c r="J6" s="46" t="s">
        <v>29</v>
      </c>
      <c r="K6" s="46" t="s">
        <v>33</v>
      </c>
      <c r="L6" s="46" t="s">
        <v>34</v>
      </c>
      <c r="M6" s="46" t="s">
        <v>35</v>
      </c>
      <c r="N6" s="46" t="s">
        <v>30</v>
      </c>
      <c r="O6" s="46" t="s">
        <v>22</v>
      </c>
      <c r="P6" s="301"/>
      <c r="Q6" s="301"/>
    </row>
    <row r="7" spans="2:19" x14ac:dyDescent="0.2">
      <c r="B7" s="33" t="s">
        <v>2</v>
      </c>
      <c r="C7" s="34">
        <v>221.83968879000037</v>
      </c>
      <c r="D7" s="34">
        <v>87.975566700000016</v>
      </c>
      <c r="E7" s="34">
        <v>11.214163270000002</v>
      </c>
      <c r="F7" s="34">
        <v>0.50030916000000003</v>
      </c>
      <c r="G7" s="34">
        <v>8.2227405099999995</v>
      </c>
      <c r="H7" s="34">
        <v>0</v>
      </c>
      <c r="I7" s="34">
        <v>329.75246843000042</v>
      </c>
      <c r="J7" s="41">
        <v>231.25700356000004</v>
      </c>
      <c r="K7" s="34">
        <v>45.537194949999986</v>
      </c>
      <c r="L7" s="35">
        <v>7.6864017199999992</v>
      </c>
      <c r="M7" s="34">
        <v>0.17037062</v>
      </c>
      <c r="N7" s="34">
        <v>6.4672910300000011</v>
      </c>
      <c r="O7" s="34">
        <v>291.11826188000015</v>
      </c>
      <c r="P7" s="36">
        <v>4.1407293429374858E-3</v>
      </c>
      <c r="Q7" s="36">
        <v>4.2450991620865297E-2</v>
      </c>
      <c r="S7" s="40"/>
    </row>
    <row r="8" spans="2:19" x14ac:dyDescent="0.2">
      <c r="B8" s="33" t="s">
        <v>3</v>
      </c>
      <c r="C8" s="34">
        <v>733.42114256000059</v>
      </c>
      <c r="D8" s="34">
        <v>27.055130349999999</v>
      </c>
      <c r="E8" s="34">
        <v>1.7004817400000003</v>
      </c>
      <c r="F8" s="34">
        <v>0</v>
      </c>
      <c r="G8" s="34">
        <v>6.0026266999999986</v>
      </c>
      <c r="H8" s="34">
        <v>0</v>
      </c>
      <c r="I8" s="34">
        <v>768.17938135000043</v>
      </c>
      <c r="J8" s="41">
        <v>922.87776859999906</v>
      </c>
      <c r="K8" s="34">
        <v>33.403763790000006</v>
      </c>
      <c r="L8" s="35">
        <v>4.9781335500000026</v>
      </c>
      <c r="M8" s="34">
        <v>0</v>
      </c>
      <c r="N8" s="34">
        <v>5.6674330100000008</v>
      </c>
      <c r="O8" s="34">
        <v>966.92709894999905</v>
      </c>
      <c r="P8" s="36">
        <v>1.6524416547649426E-2</v>
      </c>
      <c r="Q8" s="36">
        <v>0.25831901351889264</v>
      </c>
      <c r="S8" s="40"/>
    </row>
    <row r="9" spans="2:19" x14ac:dyDescent="0.2">
      <c r="B9" s="33" t="s">
        <v>4</v>
      </c>
      <c r="C9" s="34">
        <v>42.333968649999996</v>
      </c>
      <c r="D9" s="34">
        <v>27.928018250000001</v>
      </c>
      <c r="E9" s="34">
        <v>0</v>
      </c>
      <c r="F9" s="34">
        <v>0</v>
      </c>
      <c r="G9" s="34">
        <v>0</v>
      </c>
      <c r="H9" s="34">
        <v>0</v>
      </c>
      <c r="I9" s="34">
        <v>70.261986899999997</v>
      </c>
      <c r="J9" s="41">
        <v>41.148237739999999</v>
      </c>
      <c r="K9" s="34">
        <v>10.147028089999999</v>
      </c>
      <c r="L9" s="35">
        <v>0</v>
      </c>
      <c r="M9" s="34">
        <v>0</v>
      </c>
      <c r="N9" s="34">
        <v>0</v>
      </c>
      <c r="O9" s="34">
        <v>51.295265830000005</v>
      </c>
      <c r="P9" s="36">
        <v>7.3677213142640796E-4</v>
      </c>
      <c r="Q9" s="36">
        <v>-2.800897123071866E-2</v>
      </c>
      <c r="S9" s="40"/>
    </row>
    <row r="10" spans="2:19" x14ac:dyDescent="0.2">
      <c r="B10" s="33" t="s">
        <v>5</v>
      </c>
      <c r="C10" s="34">
        <v>4862.9706686799882</v>
      </c>
      <c r="D10" s="34">
        <v>982.73165891000008</v>
      </c>
      <c r="E10" s="34">
        <v>4.2095444499999992</v>
      </c>
      <c r="F10" s="34">
        <v>0</v>
      </c>
      <c r="G10" s="34">
        <v>5.7065234700000005</v>
      </c>
      <c r="H10" s="34">
        <v>0</v>
      </c>
      <c r="I10" s="34">
        <v>5855.6183955099896</v>
      </c>
      <c r="J10" s="41">
        <v>4657.9784678200031</v>
      </c>
      <c r="K10" s="34">
        <v>714.55255538999995</v>
      </c>
      <c r="L10" s="35">
        <v>21.401866479999999</v>
      </c>
      <c r="M10" s="34">
        <v>0</v>
      </c>
      <c r="N10" s="34">
        <v>12.400125459999998</v>
      </c>
      <c r="O10" s="34">
        <v>5406.3330151500031</v>
      </c>
      <c r="P10" s="36">
        <v>8.3402568672775873E-2</v>
      </c>
      <c r="Q10" s="36">
        <v>-4.2153698803951145E-2</v>
      </c>
      <c r="S10" s="40"/>
    </row>
    <row r="11" spans="2:19" x14ac:dyDescent="0.2">
      <c r="B11" s="33" t="s">
        <v>6</v>
      </c>
      <c r="C11" s="34">
        <v>373.31684883000003</v>
      </c>
      <c r="D11" s="34">
        <v>207.59535699</v>
      </c>
      <c r="E11" s="34">
        <v>7.6160000000000005E-2</v>
      </c>
      <c r="F11" s="34">
        <v>0</v>
      </c>
      <c r="G11" s="34">
        <v>0</v>
      </c>
      <c r="H11" s="34">
        <v>0</v>
      </c>
      <c r="I11" s="34">
        <v>580.98836582000013</v>
      </c>
      <c r="J11" s="41">
        <v>447.41932698999989</v>
      </c>
      <c r="K11" s="34">
        <v>131.96665630000001</v>
      </c>
      <c r="L11" s="35">
        <v>14.327771080000002</v>
      </c>
      <c r="M11" s="34">
        <v>0</v>
      </c>
      <c r="N11" s="34">
        <v>0</v>
      </c>
      <c r="O11" s="34">
        <v>593.71375436999972</v>
      </c>
      <c r="P11" s="36">
        <v>8.0111836932288318E-3</v>
      </c>
      <c r="Q11" s="36">
        <v>0.19849754542888154</v>
      </c>
      <c r="S11" s="40"/>
    </row>
    <row r="12" spans="2:19" x14ac:dyDescent="0.2">
      <c r="B12" s="33" t="s">
        <v>7</v>
      </c>
      <c r="C12" s="34">
        <v>153.08087579000002</v>
      </c>
      <c r="D12" s="34">
        <v>87.985801370000004</v>
      </c>
      <c r="E12" s="34">
        <v>0</v>
      </c>
      <c r="F12" s="34">
        <v>0</v>
      </c>
      <c r="G12" s="34">
        <v>0</v>
      </c>
      <c r="H12" s="34">
        <v>0</v>
      </c>
      <c r="I12" s="34">
        <v>241.06667715999998</v>
      </c>
      <c r="J12" s="41">
        <v>85.736164639999998</v>
      </c>
      <c r="K12" s="34">
        <v>20.173354339999999</v>
      </c>
      <c r="L12" s="35">
        <v>0</v>
      </c>
      <c r="M12" s="34">
        <v>0</v>
      </c>
      <c r="N12" s="34">
        <v>0</v>
      </c>
      <c r="O12" s="34">
        <v>105.90951898000002</v>
      </c>
      <c r="P12" s="36">
        <v>1.5351329785074346E-3</v>
      </c>
      <c r="Q12" s="36">
        <v>-0.43992896436250528</v>
      </c>
      <c r="S12" s="40"/>
    </row>
    <row r="13" spans="2:19" x14ac:dyDescent="0.2">
      <c r="B13" s="33" t="s">
        <v>8</v>
      </c>
      <c r="C13" s="34">
        <v>4615.7257066900102</v>
      </c>
      <c r="D13" s="34">
        <v>172.74830526999989</v>
      </c>
      <c r="E13" s="34">
        <v>23.625331710000012</v>
      </c>
      <c r="F13" s="34">
        <v>0</v>
      </c>
      <c r="G13" s="34">
        <v>25.063591550000005</v>
      </c>
      <c r="H13" s="34">
        <v>0</v>
      </c>
      <c r="I13" s="34">
        <v>4837.1629352200016</v>
      </c>
      <c r="J13" s="41">
        <v>4435.0140293500035</v>
      </c>
      <c r="K13" s="34">
        <v>129.71237621</v>
      </c>
      <c r="L13" s="35">
        <v>9.9267531899999977</v>
      </c>
      <c r="M13" s="34">
        <v>0.13884761000000001</v>
      </c>
      <c r="N13" s="34">
        <v>14.542883029999992</v>
      </c>
      <c r="O13" s="34">
        <v>4589.3348893900047</v>
      </c>
      <c r="P13" s="36">
        <v>7.9410320314490926E-2</v>
      </c>
      <c r="Q13" s="36">
        <v>-3.9151303353681555E-2</v>
      </c>
      <c r="S13" s="40"/>
    </row>
    <row r="14" spans="2:19" x14ac:dyDescent="0.2">
      <c r="B14" s="33" t="s">
        <v>9</v>
      </c>
      <c r="C14" s="34">
        <v>14798.420991799871</v>
      </c>
      <c r="D14" s="34">
        <v>2462.2976983599992</v>
      </c>
      <c r="E14" s="34">
        <v>51.853514910000008</v>
      </c>
      <c r="F14" s="34">
        <v>12.113825229999998</v>
      </c>
      <c r="G14" s="34">
        <v>10.663479000000008</v>
      </c>
      <c r="H14" s="34">
        <v>0</v>
      </c>
      <c r="I14" s="34">
        <v>17335.349509299871</v>
      </c>
      <c r="J14" s="41">
        <v>9511.7818537100247</v>
      </c>
      <c r="K14" s="34">
        <v>1685.4910444700015</v>
      </c>
      <c r="L14" s="35">
        <v>48.56549892000001</v>
      </c>
      <c r="M14" s="34">
        <v>4.0490357900000014</v>
      </c>
      <c r="N14" s="34">
        <v>8.6246743899999991</v>
      </c>
      <c r="O14" s="34">
        <v>11258.512107280041</v>
      </c>
      <c r="P14" s="36">
        <v>0.1703114440599362</v>
      </c>
      <c r="Q14" s="36">
        <v>-0.35724346138140606</v>
      </c>
      <c r="S14" s="40"/>
    </row>
    <row r="15" spans="2:19" x14ac:dyDescent="0.2">
      <c r="B15" s="33" t="s">
        <v>10</v>
      </c>
      <c r="C15" s="34">
        <v>22320.913830269732</v>
      </c>
      <c r="D15" s="34">
        <v>1981.084202159996</v>
      </c>
      <c r="E15" s="34">
        <v>113.21036767999998</v>
      </c>
      <c r="F15" s="34">
        <v>20.531223760000007</v>
      </c>
      <c r="G15" s="34">
        <v>53.462792590000014</v>
      </c>
      <c r="H15" s="34">
        <v>0</v>
      </c>
      <c r="I15" s="34">
        <v>24489.202416459626</v>
      </c>
      <c r="J15" s="41">
        <v>19812.650867870012</v>
      </c>
      <c r="K15" s="34">
        <v>1180.3715662100008</v>
      </c>
      <c r="L15" s="35">
        <v>93.644910540000041</v>
      </c>
      <c r="M15" s="34">
        <v>11.073706529999999</v>
      </c>
      <c r="N15" s="34">
        <v>40.705393129999997</v>
      </c>
      <c r="O15" s="34">
        <v>21138.446444280005</v>
      </c>
      <c r="P15" s="36">
        <v>0.3547517417723528</v>
      </c>
      <c r="Q15" s="36">
        <v>-0.11237277207702068</v>
      </c>
      <c r="S15" s="40"/>
    </row>
    <row r="16" spans="2:19" x14ac:dyDescent="0.2">
      <c r="B16" s="33" t="s">
        <v>11</v>
      </c>
      <c r="C16" s="34">
        <v>9054.65719016002</v>
      </c>
      <c r="D16" s="34">
        <v>74.915188019999988</v>
      </c>
      <c r="E16" s="34">
        <v>218.42908138999988</v>
      </c>
      <c r="F16" s="34">
        <v>360.56715626000005</v>
      </c>
      <c r="G16" s="34">
        <v>84.639684559999907</v>
      </c>
      <c r="H16" s="34">
        <v>2.175113E-2</v>
      </c>
      <c r="I16" s="34">
        <v>9793.2300515199895</v>
      </c>
      <c r="J16" s="41">
        <v>9287.6925827900977</v>
      </c>
      <c r="K16" s="34">
        <v>53.036139420000019</v>
      </c>
      <c r="L16" s="35">
        <v>150.98831841999993</v>
      </c>
      <c r="M16" s="34">
        <v>0.32220031999999998</v>
      </c>
      <c r="N16" s="34">
        <v>68.10498361999997</v>
      </c>
      <c r="O16" s="34">
        <v>9560.1442245700764</v>
      </c>
      <c r="P16" s="36">
        <v>0.16629905522305122</v>
      </c>
      <c r="Q16" s="36">
        <v>2.57365229556481E-2</v>
      </c>
      <c r="S16" s="40"/>
    </row>
    <row r="17" spans="2:19" x14ac:dyDescent="0.2">
      <c r="B17" s="33" t="s">
        <v>12</v>
      </c>
      <c r="C17" s="34">
        <v>6656.5726624499775</v>
      </c>
      <c r="D17" s="34">
        <v>806.59962028999951</v>
      </c>
      <c r="E17" s="34">
        <v>57.724715079999996</v>
      </c>
      <c r="F17" s="34">
        <v>0</v>
      </c>
      <c r="G17" s="34">
        <v>43.213365209999985</v>
      </c>
      <c r="H17" s="34">
        <v>0</v>
      </c>
      <c r="I17" s="34">
        <v>7564.1103630299785</v>
      </c>
      <c r="J17" s="41">
        <v>5672.5356412200117</v>
      </c>
      <c r="K17" s="34">
        <v>777.83618945999933</v>
      </c>
      <c r="L17" s="35">
        <v>63.463038439999998</v>
      </c>
      <c r="M17" s="34">
        <v>6.2677190000000008E-2</v>
      </c>
      <c r="N17" s="34">
        <v>10.706249619999998</v>
      </c>
      <c r="O17" s="34">
        <v>6524.6037959300065</v>
      </c>
      <c r="P17" s="36">
        <v>0.10156853378221815</v>
      </c>
      <c r="Q17" s="36">
        <v>-0.14782938174489746</v>
      </c>
      <c r="S17" s="40"/>
    </row>
    <row r="18" spans="2:19" x14ac:dyDescent="0.2">
      <c r="B18" s="33" t="s">
        <v>13</v>
      </c>
      <c r="C18" s="34">
        <v>42.417652060000016</v>
      </c>
      <c r="D18" s="34">
        <v>0.23239960999999998</v>
      </c>
      <c r="E18" s="34">
        <v>0</v>
      </c>
      <c r="F18" s="34">
        <v>0</v>
      </c>
      <c r="G18" s="34">
        <v>0.30572024000000003</v>
      </c>
      <c r="H18" s="34">
        <v>0</v>
      </c>
      <c r="I18" s="34">
        <v>42.955771910000017</v>
      </c>
      <c r="J18" s="41">
        <v>44.451055909999994</v>
      </c>
      <c r="K18" s="34">
        <v>6.9803420000000005E-2</v>
      </c>
      <c r="L18" s="35">
        <v>0</v>
      </c>
      <c r="M18" s="34">
        <v>0</v>
      </c>
      <c r="N18" s="34">
        <v>0.12177211</v>
      </c>
      <c r="O18" s="34">
        <v>44.642631440000002</v>
      </c>
      <c r="P18" s="36">
        <v>7.9591012898053517E-4</v>
      </c>
      <c r="Q18" s="36">
        <v>4.7937680452555753E-2</v>
      </c>
      <c r="S18" s="40"/>
    </row>
    <row r="19" spans="2:19" x14ac:dyDescent="0.2">
      <c r="B19" s="33" t="s">
        <v>14</v>
      </c>
      <c r="C19" s="34">
        <v>442.32761189999985</v>
      </c>
      <c r="D19" s="34">
        <v>120.49076581000003</v>
      </c>
      <c r="E19" s="34">
        <v>25.35847614</v>
      </c>
      <c r="F19" s="34">
        <v>0</v>
      </c>
      <c r="G19" s="34">
        <v>1.3663131400000001</v>
      </c>
      <c r="H19" s="34">
        <v>0</v>
      </c>
      <c r="I19" s="34">
        <v>589.54316698999992</v>
      </c>
      <c r="J19" s="41">
        <v>567.0969178900001</v>
      </c>
      <c r="K19" s="34">
        <v>156.40538494999996</v>
      </c>
      <c r="L19" s="35">
        <v>3.37144661</v>
      </c>
      <c r="M19" s="34">
        <v>0</v>
      </c>
      <c r="N19" s="34">
        <v>1.3666791299999999</v>
      </c>
      <c r="O19" s="34">
        <v>728.24042858000018</v>
      </c>
      <c r="P19" s="36">
        <v>1.0154048578197071E-2</v>
      </c>
      <c r="Q19" s="36">
        <v>0.28207442319519438</v>
      </c>
      <c r="S19" s="40"/>
    </row>
    <row r="20" spans="2:19" x14ac:dyDescent="0.2">
      <c r="B20" s="33" t="s">
        <v>15</v>
      </c>
      <c r="C20" s="34">
        <v>2.4363632900000005</v>
      </c>
      <c r="D20" s="34">
        <v>0.25397558999999997</v>
      </c>
      <c r="E20" s="34">
        <v>0</v>
      </c>
      <c r="F20" s="34">
        <v>0</v>
      </c>
      <c r="G20" s="34">
        <v>0.25397558999999997</v>
      </c>
      <c r="H20" s="34">
        <v>0</v>
      </c>
      <c r="I20" s="34">
        <v>2.9443144700000001</v>
      </c>
      <c r="J20" s="41">
        <v>2.4541628799999997</v>
      </c>
      <c r="K20" s="34">
        <v>0</v>
      </c>
      <c r="L20" s="35">
        <v>0</v>
      </c>
      <c r="M20" s="34">
        <v>0</v>
      </c>
      <c r="N20" s="34">
        <v>0</v>
      </c>
      <c r="O20" s="34">
        <v>2.4541628799999997</v>
      </c>
      <c r="P20" s="36">
        <v>4.3942557817183734E-5</v>
      </c>
      <c r="Q20" s="36">
        <v>7.3058029042947226E-3</v>
      </c>
      <c r="S20" s="40"/>
    </row>
    <row r="21" spans="2:19" x14ac:dyDescent="0.2">
      <c r="B21" s="33" t="s">
        <v>16</v>
      </c>
      <c r="C21" s="34">
        <v>1.4769203800000001</v>
      </c>
      <c r="D21" s="34">
        <v>0</v>
      </c>
      <c r="E21" s="34">
        <v>0</v>
      </c>
      <c r="F21" s="34">
        <v>0</v>
      </c>
      <c r="G21" s="34">
        <v>0.45345969000000008</v>
      </c>
      <c r="H21" s="34">
        <v>0</v>
      </c>
      <c r="I21" s="34">
        <v>1.9303800700000002</v>
      </c>
      <c r="J21" s="41">
        <v>0.76203456000000014</v>
      </c>
      <c r="K21" s="34">
        <v>0</v>
      </c>
      <c r="L21" s="35">
        <v>0</v>
      </c>
      <c r="M21" s="34">
        <v>0</v>
      </c>
      <c r="N21" s="34">
        <v>1.499252E-2</v>
      </c>
      <c r="O21" s="34">
        <v>0.7770270800000002</v>
      </c>
      <c r="P21" s="36">
        <v>1.3644468337607721E-5</v>
      </c>
      <c r="Q21" s="36">
        <v>-0.48403815783217774</v>
      </c>
      <c r="S21" s="40"/>
    </row>
    <row r="22" spans="2:19" x14ac:dyDescent="0.2">
      <c r="B22" s="33" t="s">
        <v>17</v>
      </c>
      <c r="C22" s="34">
        <v>235.32109281000004</v>
      </c>
      <c r="D22" s="34">
        <v>0.10165929000000003</v>
      </c>
      <c r="E22" s="34">
        <v>9.4213264500000005</v>
      </c>
      <c r="F22" s="34">
        <v>0</v>
      </c>
      <c r="G22" s="34">
        <v>0.51479062999999992</v>
      </c>
      <c r="H22" s="34">
        <v>0</v>
      </c>
      <c r="I22" s="34">
        <v>245.35886918000003</v>
      </c>
      <c r="J22" s="41">
        <v>128.48452163000007</v>
      </c>
      <c r="K22" s="34">
        <v>1.4940724999999999</v>
      </c>
      <c r="L22" s="35">
        <v>1.3222306299999997</v>
      </c>
      <c r="M22" s="34">
        <v>0</v>
      </c>
      <c r="N22" s="34">
        <v>2.1617220800000001</v>
      </c>
      <c r="O22" s="34">
        <v>133.46254684000013</v>
      </c>
      <c r="P22" s="36">
        <v>2.3005557480925932E-3</v>
      </c>
      <c r="Q22" s="36">
        <v>-0.45400337855077266</v>
      </c>
      <c r="S22" s="40"/>
    </row>
    <row r="23" spans="2:19" x14ac:dyDescent="0.2">
      <c r="B23" s="42" t="s">
        <v>26</v>
      </c>
      <c r="C23" s="43">
        <v>64557.233215108943</v>
      </c>
      <c r="D23" s="43">
        <v>7039.9953469700058</v>
      </c>
      <c r="E23" s="43">
        <v>516.82316281999999</v>
      </c>
      <c r="F23" s="43">
        <v>393.71251441000004</v>
      </c>
      <c r="G23" s="43">
        <v>239.86906287999966</v>
      </c>
      <c r="H23" s="43">
        <v>2.175113E-2</v>
      </c>
      <c r="I23" s="43">
        <v>72747.655053319468</v>
      </c>
      <c r="J23" s="43">
        <v>55849.340637160167</v>
      </c>
      <c r="K23" s="43">
        <v>4940.1971295000149</v>
      </c>
      <c r="L23" s="44">
        <v>419.67636958000037</v>
      </c>
      <c r="M23" s="43">
        <v>15.81683806</v>
      </c>
      <c r="N23" s="43">
        <v>170.88419913000044</v>
      </c>
      <c r="O23" s="43">
        <v>61395.915173430134</v>
      </c>
      <c r="P23" s="45">
        <v>1</v>
      </c>
      <c r="Q23" s="45">
        <v>-0.13488639683385295</v>
      </c>
    </row>
    <row r="24" spans="2:19" x14ac:dyDescent="0.2">
      <c r="B24" s="302" t="s">
        <v>39</v>
      </c>
      <c r="C24" s="302"/>
      <c r="D24" s="302"/>
      <c r="E24" s="302"/>
      <c r="F24" s="302"/>
      <c r="G24" s="302"/>
      <c r="H24" s="302"/>
      <c r="I24" s="302"/>
      <c r="J24" s="302"/>
      <c r="K24" s="302"/>
      <c r="L24" s="302"/>
      <c r="M24" s="302"/>
      <c r="N24" s="302"/>
      <c r="O24" s="302"/>
      <c r="P24" s="302"/>
      <c r="Q24" s="302"/>
    </row>
    <row r="25" spans="2:19" x14ac:dyDescent="0.2">
      <c r="B25" s="296" t="s">
        <v>44</v>
      </c>
      <c r="C25" s="296"/>
      <c r="D25" s="296"/>
      <c r="E25" s="296"/>
      <c r="F25" s="296"/>
      <c r="G25" s="296"/>
      <c r="H25" s="296"/>
      <c r="I25" s="296"/>
      <c r="J25" s="296"/>
      <c r="K25" s="296"/>
      <c r="L25" s="296"/>
      <c r="M25" s="296"/>
      <c r="N25" s="296"/>
      <c r="O25" s="296"/>
      <c r="P25" s="296"/>
      <c r="Q25" s="296"/>
    </row>
    <row r="26" spans="2:19" x14ac:dyDescent="0.2">
      <c r="B26" s="296" t="s">
        <v>45</v>
      </c>
      <c r="C26" s="296"/>
      <c r="D26" s="296"/>
      <c r="E26" s="296"/>
      <c r="F26" s="296"/>
      <c r="G26" s="296"/>
      <c r="H26" s="296"/>
      <c r="I26" s="296"/>
      <c r="J26" s="296"/>
      <c r="K26" s="296"/>
      <c r="L26" s="296"/>
      <c r="M26" s="296"/>
      <c r="N26" s="296"/>
      <c r="O26" s="296"/>
      <c r="P26" s="296"/>
      <c r="Q26" s="296"/>
    </row>
    <row r="27" spans="2:19" x14ac:dyDescent="0.2">
      <c r="B27" s="296" t="s">
        <v>46</v>
      </c>
      <c r="C27" s="296"/>
      <c r="D27" s="296"/>
      <c r="E27" s="296"/>
      <c r="F27" s="296"/>
      <c r="G27" s="296"/>
      <c r="H27" s="296"/>
      <c r="I27" s="296"/>
      <c r="J27" s="296"/>
      <c r="K27" s="296"/>
      <c r="L27" s="296"/>
      <c r="M27" s="296"/>
      <c r="N27" s="296"/>
      <c r="O27" s="296"/>
      <c r="P27" s="296"/>
      <c r="Q27" s="296"/>
    </row>
    <row r="28" spans="2:19" x14ac:dyDescent="0.2">
      <c r="B28" s="296" t="s">
        <v>47</v>
      </c>
      <c r="C28" s="296"/>
      <c r="D28" s="296"/>
      <c r="E28" s="296"/>
      <c r="F28" s="296"/>
      <c r="G28" s="296"/>
      <c r="H28" s="296"/>
      <c r="I28" s="296"/>
      <c r="J28" s="296"/>
      <c r="K28" s="296"/>
      <c r="L28" s="296"/>
      <c r="M28" s="296"/>
      <c r="N28" s="296"/>
      <c r="O28" s="296"/>
      <c r="P28" s="296"/>
      <c r="Q28" s="296"/>
    </row>
    <row r="29" spans="2:19" ht="21.75" customHeight="1" x14ac:dyDescent="0.2">
      <c r="B29" s="295" t="s">
        <v>49</v>
      </c>
      <c r="C29" s="295"/>
      <c r="D29" s="295"/>
      <c r="E29" s="295"/>
      <c r="F29" s="295"/>
      <c r="G29" s="295"/>
      <c r="H29" s="295"/>
      <c r="I29" s="295"/>
      <c r="J29" s="295"/>
      <c r="K29" s="295"/>
      <c r="L29" s="295"/>
      <c r="M29" s="295"/>
      <c r="N29" s="295"/>
      <c r="O29" s="295"/>
      <c r="P29" s="295"/>
      <c r="Q29" s="295"/>
    </row>
  </sheetData>
  <mergeCells count="11">
    <mergeCell ref="B29:Q29"/>
    <mergeCell ref="B28:Q28"/>
    <mergeCell ref="P5:P6"/>
    <mergeCell ref="Q5:Q6"/>
    <mergeCell ref="B24:Q24"/>
    <mergeCell ref="B25:Q25"/>
    <mergeCell ref="B26:Q26"/>
    <mergeCell ref="B27:Q27"/>
    <mergeCell ref="B5:B6"/>
    <mergeCell ref="C5:I5"/>
    <mergeCell ref="J5:O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83"/>
  <sheetViews>
    <sheetView zoomScaleNormal="100" workbookViewId="0">
      <selection activeCell="D6" sqref="D6:E7"/>
    </sheetView>
  </sheetViews>
  <sheetFormatPr baseColWidth="10" defaultRowHeight="11.25" x14ac:dyDescent="0.2"/>
  <cols>
    <col min="1" max="1" width="8.42578125" style="49" customWidth="1"/>
    <col min="2" max="2" width="7.140625" style="49" customWidth="1"/>
    <col min="3" max="3" width="11.85546875" style="49" customWidth="1"/>
    <col min="4" max="4" width="13.140625" style="49" bestFit="1" customWidth="1"/>
    <col min="5" max="5" width="11.5703125" style="49" bestFit="1" customWidth="1"/>
    <col min="6" max="6" width="13.140625" style="49" bestFit="1" customWidth="1"/>
    <col min="7" max="9" width="11.5703125" style="49" bestFit="1" customWidth="1"/>
    <col min="10" max="10" width="11.5703125" style="49" customWidth="1"/>
    <col min="11" max="12" width="11.42578125" style="49"/>
    <col min="13" max="13" width="12.7109375" style="49" customWidth="1"/>
    <col min="14" max="16384" width="11.42578125" style="49"/>
  </cols>
  <sheetData>
    <row r="2" spans="2:15" ht="15" x14ac:dyDescent="0.25">
      <c r="B2" s="308" t="s">
        <v>53</v>
      </c>
      <c r="C2" s="308"/>
      <c r="D2" s="308"/>
      <c r="E2" s="308"/>
      <c r="F2" s="308"/>
      <c r="G2" s="308"/>
      <c r="H2" s="308"/>
      <c r="I2" s="308"/>
      <c r="J2" s="308"/>
      <c r="K2" s="308"/>
      <c r="L2" s="308"/>
      <c r="M2" s="308"/>
    </row>
    <row r="3" spans="2:15" ht="12.75" x14ac:dyDescent="0.2">
      <c r="B3" s="48" t="s">
        <v>52</v>
      </c>
      <c r="C3" s="50"/>
      <c r="D3" s="50"/>
      <c r="E3" s="50"/>
      <c r="F3" s="50"/>
      <c r="G3" s="50"/>
      <c r="H3" s="50"/>
      <c r="I3" s="50"/>
      <c r="J3" s="50"/>
      <c r="K3" s="50"/>
      <c r="L3" s="50"/>
      <c r="M3" s="50"/>
    </row>
    <row r="4" spans="2:15" ht="12.75" x14ac:dyDescent="0.2">
      <c r="B4" s="48"/>
      <c r="C4" s="50"/>
      <c r="D4" s="50"/>
      <c r="E4" s="50"/>
      <c r="F4" s="50"/>
      <c r="G4" s="50"/>
      <c r="H4" s="50"/>
      <c r="I4" s="50"/>
      <c r="J4" s="50"/>
      <c r="K4" s="50"/>
      <c r="L4" s="50"/>
      <c r="M4" s="50"/>
    </row>
    <row r="5" spans="2:15" ht="15" customHeight="1" x14ac:dyDescent="0.2">
      <c r="B5" s="317" t="s">
        <v>18</v>
      </c>
      <c r="C5" s="318"/>
      <c r="D5" s="309" t="s">
        <v>62</v>
      </c>
      <c r="E5" s="310"/>
      <c r="F5" s="311"/>
      <c r="G5" s="309" t="s">
        <v>63</v>
      </c>
      <c r="H5" s="310"/>
      <c r="I5" s="311"/>
      <c r="J5" s="323" t="s">
        <v>51</v>
      </c>
      <c r="K5" s="323" t="s">
        <v>69</v>
      </c>
      <c r="L5" s="323" t="s">
        <v>70</v>
      </c>
      <c r="M5" s="323" t="s">
        <v>50</v>
      </c>
    </row>
    <row r="6" spans="2:15" ht="15" customHeight="1" x14ac:dyDescent="0.2">
      <c r="B6" s="319"/>
      <c r="C6" s="320"/>
      <c r="D6" s="312" t="s">
        <v>64</v>
      </c>
      <c r="E6" s="312" t="s">
        <v>65</v>
      </c>
      <c r="F6" s="306" t="s">
        <v>22</v>
      </c>
      <c r="G6" s="312" t="s">
        <v>64</v>
      </c>
      <c r="H6" s="312" t="s">
        <v>65</v>
      </c>
      <c r="I6" s="306" t="s">
        <v>22</v>
      </c>
      <c r="J6" s="324"/>
      <c r="K6" s="324"/>
      <c r="L6" s="324"/>
      <c r="M6" s="324"/>
    </row>
    <row r="7" spans="2:15" x14ac:dyDescent="0.2">
      <c r="B7" s="321"/>
      <c r="C7" s="322"/>
      <c r="D7" s="312"/>
      <c r="E7" s="312"/>
      <c r="F7" s="307"/>
      <c r="G7" s="312"/>
      <c r="H7" s="312"/>
      <c r="I7" s="307"/>
      <c r="J7" s="325"/>
      <c r="K7" s="325"/>
      <c r="L7" s="325"/>
      <c r="M7" s="325"/>
    </row>
    <row r="8" spans="2:15" x14ac:dyDescent="0.2">
      <c r="B8" s="313" t="s">
        <v>2</v>
      </c>
      <c r="C8" s="313"/>
      <c r="D8" s="51">
        <v>839644</v>
      </c>
      <c r="E8" s="51">
        <v>455617</v>
      </c>
      <c r="F8" s="51">
        <v>1295261</v>
      </c>
      <c r="G8" s="58">
        <v>193175</v>
      </c>
      <c r="H8" s="58">
        <v>101968</v>
      </c>
      <c r="I8" s="58">
        <v>295143</v>
      </c>
      <c r="J8" s="53">
        <v>0.36405406605551666</v>
      </c>
      <c r="K8" s="52">
        <v>-0.7699322570041589</v>
      </c>
      <c r="L8" s="52">
        <v>-0.77619799085635521</v>
      </c>
      <c r="M8" s="53">
        <v>-0.77213627214901093</v>
      </c>
    </row>
    <row r="9" spans="2:15" x14ac:dyDescent="0.2">
      <c r="B9" s="313" t="s">
        <v>3</v>
      </c>
      <c r="C9" s="313"/>
      <c r="D9" s="51">
        <v>21089</v>
      </c>
      <c r="E9" s="51">
        <v>25928</v>
      </c>
      <c r="F9" s="51">
        <v>47017</v>
      </c>
      <c r="G9" s="58">
        <v>7437</v>
      </c>
      <c r="H9" s="58">
        <v>6021</v>
      </c>
      <c r="I9" s="58">
        <v>13458</v>
      </c>
      <c r="J9" s="53">
        <v>1.6600223013844621E-2</v>
      </c>
      <c r="K9" s="52">
        <v>-0.64735169993835651</v>
      </c>
      <c r="L9" s="52">
        <v>-0.76778000617093489</v>
      </c>
      <c r="M9" s="53">
        <v>-0.71376310696131184</v>
      </c>
      <c r="O9" s="72">
        <f>G8/G19</f>
        <v>0.28295571726546204</v>
      </c>
    </row>
    <row r="10" spans="2:15" x14ac:dyDescent="0.2">
      <c r="B10" s="313" t="s">
        <v>5</v>
      </c>
      <c r="C10" s="313"/>
      <c r="D10" s="51">
        <v>41910</v>
      </c>
      <c r="E10" s="51">
        <v>4513</v>
      </c>
      <c r="F10" s="51">
        <v>46423</v>
      </c>
      <c r="G10" s="58">
        <v>14417</v>
      </c>
      <c r="H10" s="58">
        <v>1194</v>
      </c>
      <c r="I10" s="58">
        <v>15611</v>
      </c>
      <c r="J10" s="53">
        <v>1.9255913320636676E-2</v>
      </c>
      <c r="K10" s="52">
        <v>-0.65600095442615125</v>
      </c>
      <c r="L10" s="52">
        <v>-0.73543097717704409</v>
      </c>
      <c r="M10" s="53">
        <v>-0.66372272364991491</v>
      </c>
      <c r="O10" s="72">
        <f>H8/H19</f>
        <v>0.7965752140491219</v>
      </c>
    </row>
    <row r="11" spans="2:15" x14ac:dyDescent="0.2">
      <c r="B11" s="313" t="s">
        <v>6</v>
      </c>
      <c r="C11" s="313"/>
      <c r="D11" s="51">
        <v>4558</v>
      </c>
      <c r="E11" s="51">
        <v>33</v>
      </c>
      <c r="F11" s="51">
        <v>4591</v>
      </c>
      <c r="G11" s="58">
        <v>1819</v>
      </c>
      <c r="H11" s="58">
        <v>10</v>
      </c>
      <c r="I11" s="58">
        <v>1829</v>
      </c>
      <c r="J11" s="53">
        <v>2.2560416029366779E-3</v>
      </c>
      <c r="K11" s="52">
        <v>-0.60092145677928921</v>
      </c>
      <c r="L11" s="52">
        <v>-0.69696969696969702</v>
      </c>
      <c r="M11" s="53">
        <v>-0.60161184927031153</v>
      </c>
    </row>
    <row r="12" spans="2:15" x14ac:dyDescent="0.2">
      <c r="B12" s="313" t="s">
        <v>7</v>
      </c>
      <c r="C12" s="313"/>
      <c r="D12" s="51">
        <v>13326</v>
      </c>
      <c r="E12" s="51">
        <v>77</v>
      </c>
      <c r="F12" s="51">
        <v>13403</v>
      </c>
      <c r="G12" s="58">
        <v>7848</v>
      </c>
      <c r="H12" s="58">
        <v>21</v>
      </c>
      <c r="I12" s="58">
        <v>7869</v>
      </c>
      <c r="J12" s="53">
        <v>9.7062828723393762E-3</v>
      </c>
      <c r="K12" s="52">
        <v>-0.4110760918505178</v>
      </c>
      <c r="L12" s="52">
        <v>-0.72727272727272729</v>
      </c>
      <c r="M12" s="53">
        <v>-0.41289263597702008</v>
      </c>
    </row>
    <row r="13" spans="2:15" x14ac:dyDescent="0.2">
      <c r="B13" s="313" t="s">
        <v>8</v>
      </c>
      <c r="C13" s="313"/>
      <c r="D13" s="51">
        <v>311660</v>
      </c>
      <c r="E13" s="51">
        <v>20864</v>
      </c>
      <c r="F13" s="51">
        <v>332524</v>
      </c>
      <c r="G13" s="58">
        <v>97027</v>
      </c>
      <c r="H13" s="58">
        <v>5320</v>
      </c>
      <c r="I13" s="58">
        <v>102347</v>
      </c>
      <c r="J13" s="53">
        <v>0.12624335152310562</v>
      </c>
      <c r="K13" s="52">
        <v>-0.68867676313931847</v>
      </c>
      <c r="L13" s="52">
        <v>-0.74501533742331283</v>
      </c>
      <c r="M13" s="53">
        <v>-0.69221168998327942</v>
      </c>
    </row>
    <row r="14" spans="2:15" x14ac:dyDescent="0.2">
      <c r="B14" s="313" t="s">
        <v>12</v>
      </c>
      <c r="C14" s="313"/>
      <c r="D14" s="51">
        <v>203326</v>
      </c>
      <c r="E14" s="51">
        <v>4999</v>
      </c>
      <c r="F14" s="51">
        <v>208325</v>
      </c>
      <c r="G14" s="58">
        <v>80949</v>
      </c>
      <c r="H14" s="58">
        <v>1370</v>
      </c>
      <c r="I14" s="58">
        <v>82319</v>
      </c>
      <c r="J14" s="53">
        <v>0.10153914090330475</v>
      </c>
      <c r="K14" s="52">
        <v>-0.60187580535691454</v>
      </c>
      <c r="L14" s="52">
        <v>-0.72594518903780758</v>
      </c>
      <c r="M14" s="53">
        <v>-0.60485299411976479</v>
      </c>
    </row>
    <row r="15" spans="2:15" x14ac:dyDescent="0.2">
      <c r="B15" s="313" t="s">
        <v>13</v>
      </c>
      <c r="C15" s="313"/>
      <c r="D15" s="51">
        <v>192554</v>
      </c>
      <c r="E15" s="51">
        <v>6715</v>
      </c>
      <c r="F15" s="51">
        <v>199269</v>
      </c>
      <c r="G15" s="58">
        <v>78430</v>
      </c>
      <c r="H15" s="58">
        <v>1928</v>
      </c>
      <c r="I15" s="58">
        <v>80358</v>
      </c>
      <c r="J15" s="53">
        <v>9.9120279458056626E-2</v>
      </c>
      <c r="K15" s="52">
        <v>-0.59268568817059109</v>
      </c>
      <c r="L15" s="52">
        <v>-0.7128816083395384</v>
      </c>
      <c r="M15" s="53">
        <v>-0.59673607033708198</v>
      </c>
    </row>
    <row r="16" spans="2:15" x14ac:dyDescent="0.2">
      <c r="B16" s="313" t="s">
        <v>14</v>
      </c>
      <c r="C16" s="313"/>
      <c r="D16" s="51">
        <v>62705</v>
      </c>
      <c r="E16" s="51">
        <v>2740</v>
      </c>
      <c r="F16" s="51">
        <v>65445</v>
      </c>
      <c r="G16" s="58">
        <v>23024</v>
      </c>
      <c r="H16" s="58">
        <v>726</v>
      </c>
      <c r="I16" s="58">
        <v>23750</v>
      </c>
      <c r="J16" s="53">
        <v>2.9295236779522199E-2</v>
      </c>
      <c r="K16" s="52">
        <v>-0.63282034925444541</v>
      </c>
      <c r="L16" s="52">
        <v>-0.73503649635036494</v>
      </c>
      <c r="M16" s="53">
        <v>-0.63709985483994191</v>
      </c>
    </row>
    <row r="17" spans="2:13" x14ac:dyDescent="0.2">
      <c r="B17" s="313" t="s">
        <v>15</v>
      </c>
      <c r="C17" s="313"/>
      <c r="D17" s="51">
        <v>112235</v>
      </c>
      <c r="E17" s="51">
        <v>3006</v>
      </c>
      <c r="F17" s="51">
        <v>115241</v>
      </c>
      <c r="G17" s="58">
        <v>36406</v>
      </c>
      <c r="H17" s="58">
        <v>1241</v>
      </c>
      <c r="I17" s="58">
        <v>37647</v>
      </c>
      <c r="J17" s="53">
        <v>4.6436959117417777E-2</v>
      </c>
      <c r="K17" s="52">
        <v>-0.67562703256559897</v>
      </c>
      <c r="L17" s="52">
        <v>-0.58715901530272785</v>
      </c>
      <c r="M17" s="53">
        <v>-0.67331939153599851</v>
      </c>
    </row>
    <row r="18" spans="2:13" x14ac:dyDescent="0.2">
      <c r="B18" s="313" t="s">
        <v>17</v>
      </c>
      <c r="C18" s="313"/>
      <c r="D18" s="51">
        <v>383789</v>
      </c>
      <c r="E18" s="51">
        <v>22253</v>
      </c>
      <c r="F18" s="51">
        <v>406042</v>
      </c>
      <c r="G18" s="58">
        <v>142172</v>
      </c>
      <c r="H18" s="58">
        <v>8209</v>
      </c>
      <c r="I18" s="58">
        <v>150381</v>
      </c>
      <c r="J18" s="53">
        <v>0.18549250535331907</v>
      </c>
      <c r="K18" s="52">
        <v>-0.62955686588203419</v>
      </c>
      <c r="L18" s="52">
        <v>-0.6311059183031501</v>
      </c>
      <c r="M18" s="53">
        <v>-0.62964176119711757</v>
      </c>
    </row>
    <row r="19" spans="2:13" x14ac:dyDescent="0.2">
      <c r="B19" s="326" t="s">
        <v>71</v>
      </c>
      <c r="C19" s="326"/>
      <c r="D19" s="56">
        <v>2186796</v>
      </c>
      <c r="E19" s="56">
        <v>546745</v>
      </c>
      <c r="F19" s="56">
        <v>2733541</v>
      </c>
      <c r="G19" s="56">
        <v>682704</v>
      </c>
      <c r="H19" s="56">
        <v>128008</v>
      </c>
      <c r="I19" s="56">
        <v>810712</v>
      </c>
      <c r="J19" s="57">
        <v>1</v>
      </c>
      <c r="K19" s="57">
        <v>-0.68780626999500638</v>
      </c>
      <c r="L19" s="57">
        <v>-0.76587257313738577</v>
      </c>
      <c r="M19" s="57">
        <v>-0.7034205815826432</v>
      </c>
    </row>
    <row r="20" spans="2:13" x14ac:dyDescent="0.2">
      <c r="B20" s="314" t="s">
        <v>66</v>
      </c>
      <c r="C20" s="314"/>
      <c r="D20" s="314"/>
      <c r="E20" s="314"/>
      <c r="F20" s="314"/>
      <c r="G20" s="314"/>
      <c r="H20" s="314"/>
      <c r="I20" s="314"/>
      <c r="J20" s="314"/>
      <c r="K20" s="314"/>
      <c r="L20" s="314"/>
      <c r="M20" s="314"/>
    </row>
    <row r="21" spans="2:13" x14ac:dyDescent="0.2">
      <c r="B21" s="315" t="s">
        <v>67</v>
      </c>
      <c r="C21" s="315"/>
      <c r="D21" s="315"/>
      <c r="E21" s="315"/>
      <c r="F21" s="315"/>
      <c r="G21" s="315"/>
      <c r="H21" s="315"/>
      <c r="I21" s="315"/>
      <c r="J21" s="315"/>
      <c r="K21" s="315"/>
      <c r="L21" s="315"/>
      <c r="M21" s="315"/>
    </row>
    <row r="22" spans="2:13" x14ac:dyDescent="0.2">
      <c r="B22" s="315" t="s">
        <v>68</v>
      </c>
      <c r="C22" s="315"/>
      <c r="D22" s="315"/>
      <c r="E22" s="315"/>
      <c r="F22" s="315"/>
      <c r="G22" s="315"/>
      <c r="H22" s="315"/>
      <c r="I22" s="315"/>
      <c r="J22" s="315"/>
      <c r="K22" s="315"/>
      <c r="L22" s="315"/>
      <c r="M22" s="315"/>
    </row>
    <row r="23" spans="2:13" ht="15" customHeight="1" x14ac:dyDescent="0.2">
      <c r="B23" s="316"/>
      <c r="C23" s="316"/>
      <c r="D23" s="316"/>
      <c r="E23" s="316"/>
      <c r="F23" s="316"/>
      <c r="G23" s="316"/>
      <c r="H23" s="316"/>
      <c r="I23" s="316"/>
      <c r="J23" s="316"/>
      <c r="K23" s="316"/>
      <c r="L23" s="316"/>
      <c r="M23" s="316"/>
    </row>
    <row r="24" spans="2:13" x14ac:dyDescent="0.2">
      <c r="D24" s="54"/>
      <c r="E24" s="54"/>
      <c r="F24" s="54"/>
      <c r="G24" s="54"/>
      <c r="H24" s="54"/>
      <c r="I24" s="54"/>
      <c r="J24" s="54"/>
    </row>
    <row r="25" spans="2:13" x14ac:dyDescent="0.2">
      <c r="D25" s="54"/>
      <c r="E25" s="54"/>
      <c r="F25" s="54"/>
      <c r="G25" s="54"/>
      <c r="H25" s="54"/>
      <c r="I25" s="54"/>
      <c r="J25" s="54"/>
    </row>
    <row r="26" spans="2:13" x14ac:dyDescent="0.2">
      <c r="D26" s="54"/>
      <c r="E26" s="54"/>
      <c r="F26" s="54"/>
      <c r="G26" s="54"/>
      <c r="H26" s="54"/>
      <c r="I26" s="54"/>
      <c r="J26" s="54"/>
    </row>
    <row r="27" spans="2:13" x14ac:dyDescent="0.2">
      <c r="D27" s="54"/>
      <c r="E27" s="54"/>
      <c r="F27" s="54"/>
      <c r="G27" s="54"/>
      <c r="H27" s="54"/>
      <c r="I27" s="54"/>
      <c r="J27" s="54"/>
    </row>
    <row r="28" spans="2:13" x14ac:dyDescent="0.2">
      <c r="D28" s="54"/>
      <c r="E28" s="54"/>
      <c r="F28" s="54"/>
      <c r="G28" s="54"/>
      <c r="H28" s="54"/>
      <c r="I28" s="54"/>
      <c r="J28" s="54"/>
    </row>
    <row r="29" spans="2:13" x14ac:dyDescent="0.2">
      <c r="D29" s="54"/>
      <c r="E29" s="54"/>
      <c r="F29" s="54"/>
      <c r="G29" s="54"/>
      <c r="H29" s="54"/>
      <c r="I29" s="54"/>
      <c r="J29" s="54"/>
    </row>
    <row r="30" spans="2:13" x14ac:dyDescent="0.2">
      <c r="D30" s="54"/>
      <c r="E30" s="54"/>
      <c r="F30" s="54"/>
      <c r="G30" s="54"/>
      <c r="H30" s="54"/>
      <c r="I30" s="54"/>
      <c r="J30" s="54"/>
    </row>
    <row r="31" spans="2:13" x14ac:dyDescent="0.2">
      <c r="D31" s="54"/>
      <c r="E31" s="54"/>
      <c r="F31" s="54"/>
      <c r="G31" s="54"/>
      <c r="H31" s="54"/>
      <c r="I31" s="54"/>
      <c r="J31" s="54"/>
    </row>
    <row r="32" spans="2:13" x14ac:dyDescent="0.2">
      <c r="D32" s="54"/>
      <c r="E32" s="54"/>
      <c r="F32" s="54"/>
      <c r="G32" s="54"/>
      <c r="H32" s="54"/>
      <c r="I32" s="54"/>
      <c r="J32" s="54"/>
    </row>
    <row r="33" spans="4:10" x14ac:dyDescent="0.2">
      <c r="D33" s="54"/>
      <c r="E33" s="54"/>
      <c r="F33" s="54"/>
      <c r="G33" s="54"/>
      <c r="H33" s="54"/>
      <c r="I33" s="54"/>
      <c r="J33" s="54"/>
    </row>
    <row r="34" spans="4:10" x14ac:dyDescent="0.2">
      <c r="D34" s="54"/>
      <c r="E34" s="54"/>
      <c r="F34" s="54"/>
      <c r="G34" s="54"/>
      <c r="H34" s="54"/>
      <c r="I34" s="54"/>
      <c r="J34" s="54"/>
    </row>
    <row r="35" spans="4:10" x14ac:dyDescent="0.2">
      <c r="D35" s="54"/>
      <c r="E35" s="54"/>
      <c r="F35" s="54"/>
      <c r="G35" s="54"/>
      <c r="H35" s="54"/>
      <c r="I35" s="54"/>
      <c r="J35" s="54"/>
    </row>
    <row r="36" spans="4:10" x14ac:dyDescent="0.2">
      <c r="D36" s="54"/>
      <c r="E36" s="54"/>
      <c r="F36" s="54"/>
      <c r="G36" s="54"/>
      <c r="H36" s="54"/>
      <c r="I36" s="54"/>
      <c r="J36" s="54"/>
    </row>
    <row r="37" spans="4:10" x14ac:dyDescent="0.2">
      <c r="D37" s="54"/>
      <c r="E37" s="54"/>
      <c r="F37" s="54"/>
      <c r="G37" s="54"/>
      <c r="H37" s="54"/>
      <c r="I37" s="54"/>
      <c r="J37" s="54"/>
    </row>
    <row r="38" spans="4:10" x14ac:dyDescent="0.2">
      <c r="D38" s="54"/>
      <c r="E38" s="54"/>
      <c r="F38" s="54"/>
      <c r="G38" s="54"/>
      <c r="H38" s="54"/>
      <c r="I38" s="54"/>
      <c r="J38" s="54"/>
    </row>
    <row r="39" spans="4:10" x14ac:dyDescent="0.2">
      <c r="D39" s="54"/>
      <c r="E39" s="54"/>
      <c r="F39" s="54"/>
      <c r="G39" s="54"/>
      <c r="H39" s="54"/>
      <c r="I39" s="54"/>
      <c r="J39" s="54"/>
    </row>
    <row r="40" spans="4:10" x14ac:dyDescent="0.2">
      <c r="D40" s="54"/>
      <c r="E40" s="54"/>
      <c r="F40" s="54"/>
      <c r="G40" s="54"/>
      <c r="H40" s="54"/>
      <c r="I40" s="54"/>
      <c r="J40" s="54"/>
    </row>
    <row r="41" spans="4:10" x14ac:dyDescent="0.2">
      <c r="D41" s="54"/>
      <c r="E41" s="54"/>
      <c r="F41" s="54"/>
      <c r="G41" s="54"/>
      <c r="H41" s="54"/>
      <c r="I41" s="54"/>
      <c r="J41" s="54"/>
    </row>
    <row r="42" spans="4:10" x14ac:dyDescent="0.2">
      <c r="D42" s="54"/>
      <c r="E42" s="54"/>
      <c r="F42" s="54"/>
      <c r="G42" s="54"/>
      <c r="H42" s="54"/>
      <c r="I42" s="54"/>
      <c r="J42" s="54"/>
    </row>
    <row r="43" spans="4:10" x14ac:dyDescent="0.2">
      <c r="D43" s="54"/>
      <c r="E43" s="54"/>
      <c r="F43" s="54"/>
      <c r="G43" s="54"/>
      <c r="H43" s="54"/>
      <c r="I43" s="54"/>
      <c r="J43" s="54"/>
    </row>
    <row r="44" spans="4:10" x14ac:dyDescent="0.2">
      <c r="D44" s="54"/>
      <c r="E44" s="54"/>
      <c r="F44" s="54"/>
      <c r="G44" s="54"/>
      <c r="H44" s="54"/>
      <c r="I44" s="54"/>
      <c r="J44" s="54"/>
    </row>
    <row r="45" spans="4:10" x14ac:dyDescent="0.2">
      <c r="D45" s="54"/>
      <c r="E45" s="54"/>
      <c r="F45" s="54"/>
      <c r="G45" s="54"/>
      <c r="H45" s="54"/>
      <c r="I45" s="54"/>
      <c r="J45" s="54"/>
    </row>
    <row r="46" spans="4:10" x14ac:dyDescent="0.2">
      <c r="D46" s="54"/>
      <c r="E46" s="54"/>
      <c r="F46" s="54"/>
      <c r="G46" s="54"/>
      <c r="H46" s="54"/>
      <c r="I46" s="54"/>
      <c r="J46" s="54"/>
    </row>
    <row r="47" spans="4:10" x14ac:dyDescent="0.2">
      <c r="D47" s="54"/>
      <c r="E47" s="54"/>
      <c r="F47" s="54"/>
      <c r="G47" s="54"/>
      <c r="H47" s="54"/>
      <c r="I47" s="54"/>
      <c r="J47" s="54"/>
    </row>
    <row r="48" spans="4:10" x14ac:dyDescent="0.2">
      <c r="D48" s="54"/>
      <c r="E48" s="54"/>
      <c r="F48" s="54"/>
      <c r="G48" s="54"/>
      <c r="H48" s="54"/>
      <c r="I48" s="54"/>
      <c r="J48" s="54"/>
    </row>
    <row r="49" spans="4:10" x14ac:dyDescent="0.2">
      <c r="D49" s="54"/>
      <c r="E49" s="54"/>
      <c r="F49" s="54"/>
      <c r="G49" s="54"/>
      <c r="H49" s="54"/>
      <c r="I49" s="54"/>
      <c r="J49" s="54"/>
    </row>
    <row r="50" spans="4:10" x14ac:dyDescent="0.2">
      <c r="D50" s="54"/>
      <c r="E50" s="54"/>
      <c r="F50" s="54"/>
      <c r="G50" s="54"/>
      <c r="H50" s="54"/>
      <c r="I50" s="54"/>
      <c r="J50" s="54"/>
    </row>
    <row r="51" spans="4:10" x14ac:dyDescent="0.2">
      <c r="D51" s="54"/>
      <c r="E51" s="54"/>
      <c r="F51" s="54"/>
      <c r="G51" s="54"/>
      <c r="H51" s="54"/>
      <c r="I51" s="54"/>
      <c r="J51" s="54"/>
    </row>
    <row r="52" spans="4:10" x14ac:dyDescent="0.2">
      <c r="D52" s="54"/>
      <c r="E52" s="54"/>
      <c r="F52" s="54"/>
      <c r="G52" s="54"/>
      <c r="H52" s="54"/>
      <c r="I52" s="54"/>
      <c r="J52" s="54"/>
    </row>
    <row r="53" spans="4:10" x14ac:dyDescent="0.2">
      <c r="D53" s="54"/>
      <c r="E53" s="54"/>
      <c r="F53" s="54"/>
      <c r="G53" s="54"/>
      <c r="H53" s="54"/>
      <c r="I53" s="54"/>
      <c r="J53" s="54"/>
    </row>
    <row r="54" spans="4:10" x14ac:dyDescent="0.2">
      <c r="D54" s="54"/>
      <c r="E54" s="54"/>
      <c r="F54" s="54"/>
      <c r="G54" s="54"/>
      <c r="H54" s="54"/>
      <c r="I54" s="54"/>
      <c r="J54" s="54"/>
    </row>
    <row r="55" spans="4:10" x14ac:dyDescent="0.2">
      <c r="D55" s="54"/>
      <c r="E55" s="54"/>
      <c r="F55" s="54"/>
      <c r="G55" s="54"/>
      <c r="H55" s="54"/>
      <c r="I55" s="54"/>
      <c r="J55" s="54"/>
    </row>
    <row r="56" spans="4:10" x14ac:dyDescent="0.2">
      <c r="D56" s="54"/>
      <c r="E56" s="54"/>
      <c r="F56" s="54"/>
      <c r="G56" s="54"/>
      <c r="H56" s="54"/>
      <c r="I56" s="54"/>
      <c r="J56" s="54"/>
    </row>
    <row r="57" spans="4:10" x14ac:dyDescent="0.2">
      <c r="D57" s="54"/>
      <c r="E57" s="54"/>
      <c r="F57" s="54"/>
      <c r="G57" s="54"/>
      <c r="H57" s="54"/>
      <c r="I57" s="54"/>
      <c r="J57" s="54"/>
    </row>
    <row r="58" spans="4:10" x14ac:dyDescent="0.2">
      <c r="D58" s="54"/>
      <c r="E58" s="54"/>
      <c r="F58" s="54"/>
      <c r="G58" s="54"/>
      <c r="H58" s="54"/>
      <c r="I58" s="54"/>
      <c r="J58" s="54"/>
    </row>
    <row r="59" spans="4:10" x14ac:dyDescent="0.2">
      <c r="D59" s="54"/>
      <c r="E59" s="54"/>
      <c r="F59" s="54"/>
      <c r="G59" s="54"/>
      <c r="H59" s="54"/>
      <c r="I59" s="54"/>
      <c r="J59" s="54"/>
    </row>
    <row r="60" spans="4:10" x14ac:dyDescent="0.2">
      <c r="D60" s="54"/>
      <c r="E60" s="54"/>
      <c r="F60" s="54"/>
      <c r="G60" s="54"/>
      <c r="H60" s="54"/>
      <c r="I60" s="54"/>
      <c r="J60" s="54"/>
    </row>
    <row r="61" spans="4:10" x14ac:dyDescent="0.2">
      <c r="D61" s="54"/>
      <c r="E61" s="54"/>
      <c r="F61" s="54"/>
      <c r="G61" s="54"/>
      <c r="H61" s="54"/>
      <c r="I61" s="54"/>
      <c r="J61" s="54"/>
    </row>
    <row r="62" spans="4:10" x14ac:dyDescent="0.2">
      <c r="D62" s="54"/>
      <c r="E62" s="54"/>
      <c r="F62" s="54"/>
      <c r="G62" s="54"/>
      <c r="H62" s="54"/>
      <c r="I62" s="54"/>
      <c r="J62" s="54"/>
    </row>
    <row r="63" spans="4:10" x14ac:dyDescent="0.2">
      <c r="D63" s="54"/>
      <c r="E63" s="54"/>
      <c r="F63" s="54"/>
      <c r="G63" s="54"/>
      <c r="H63" s="54"/>
      <c r="I63" s="54"/>
      <c r="J63" s="54"/>
    </row>
    <row r="64" spans="4:10" x14ac:dyDescent="0.2">
      <c r="D64" s="54"/>
      <c r="E64" s="54"/>
      <c r="F64" s="54"/>
      <c r="G64" s="54"/>
      <c r="H64" s="54"/>
      <c r="I64" s="54"/>
      <c r="J64" s="54"/>
    </row>
    <row r="65" spans="4:10" x14ac:dyDescent="0.2">
      <c r="D65" s="54"/>
      <c r="E65" s="54"/>
      <c r="F65" s="54"/>
      <c r="G65" s="54"/>
      <c r="H65" s="54"/>
      <c r="I65" s="54"/>
      <c r="J65" s="54"/>
    </row>
    <row r="66" spans="4:10" x14ac:dyDescent="0.2">
      <c r="D66" s="54"/>
      <c r="E66" s="54"/>
      <c r="F66" s="54"/>
      <c r="G66" s="54"/>
      <c r="H66" s="54"/>
      <c r="I66" s="54"/>
      <c r="J66" s="54"/>
    </row>
    <row r="67" spans="4:10" x14ac:dyDescent="0.2">
      <c r="D67" s="54"/>
      <c r="E67" s="54"/>
      <c r="F67" s="54"/>
      <c r="G67" s="54"/>
      <c r="H67" s="54"/>
      <c r="I67" s="54"/>
      <c r="J67" s="54"/>
    </row>
    <row r="68" spans="4:10" x14ac:dyDescent="0.2">
      <c r="D68" s="54"/>
      <c r="E68" s="54"/>
      <c r="F68" s="54"/>
      <c r="G68" s="54"/>
      <c r="H68" s="54"/>
      <c r="I68" s="54"/>
      <c r="J68" s="54"/>
    </row>
    <row r="69" spans="4:10" x14ac:dyDescent="0.2">
      <c r="D69" s="54"/>
      <c r="E69" s="54"/>
      <c r="F69" s="54"/>
      <c r="G69" s="54"/>
      <c r="H69" s="54"/>
      <c r="I69" s="54"/>
      <c r="J69" s="54"/>
    </row>
    <row r="70" spans="4:10" x14ac:dyDescent="0.2">
      <c r="D70" s="54"/>
      <c r="E70" s="54"/>
      <c r="F70" s="54"/>
      <c r="G70" s="54"/>
      <c r="H70" s="54"/>
      <c r="I70" s="54"/>
      <c r="J70" s="54"/>
    </row>
    <row r="71" spans="4:10" x14ac:dyDescent="0.2">
      <c r="D71" s="54"/>
      <c r="E71" s="54"/>
      <c r="F71" s="54"/>
      <c r="G71" s="54"/>
      <c r="H71" s="54"/>
      <c r="I71" s="54"/>
      <c r="J71" s="54"/>
    </row>
    <row r="72" spans="4:10" x14ac:dyDescent="0.2">
      <c r="D72" s="54"/>
      <c r="E72" s="54"/>
      <c r="F72" s="54"/>
      <c r="G72" s="54"/>
      <c r="H72" s="54"/>
      <c r="I72" s="54"/>
      <c r="J72" s="54"/>
    </row>
    <row r="73" spans="4:10" x14ac:dyDescent="0.2">
      <c r="D73" s="54"/>
      <c r="E73" s="54"/>
      <c r="F73" s="54"/>
      <c r="G73" s="54"/>
      <c r="H73" s="54"/>
      <c r="I73" s="54"/>
      <c r="J73" s="54"/>
    </row>
    <row r="74" spans="4:10" x14ac:dyDescent="0.2">
      <c r="D74" s="54"/>
      <c r="E74" s="54"/>
      <c r="F74" s="54"/>
      <c r="G74" s="54"/>
      <c r="H74" s="54"/>
      <c r="I74" s="54"/>
      <c r="J74" s="54"/>
    </row>
    <row r="75" spans="4:10" x14ac:dyDescent="0.2">
      <c r="D75" s="54"/>
      <c r="E75" s="54"/>
      <c r="F75" s="54"/>
      <c r="G75" s="54"/>
      <c r="H75" s="54"/>
      <c r="I75" s="54"/>
      <c r="J75" s="54"/>
    </row>
    <row r="76" spans="4:10" x14ac:dyDescent="0.2">
      <c r="D76" s="54"/>
      <c r="E76" s="54"/>
      <c r="F76" s="54"/>
      <c r="G76" s="54"/>
      <c r="H76" s="54"/>
      <c r="I76" s="54"/>
      <c r="J76" s="54"/>
    </row>
    <row r="77" spans="4:10" x14ac:dyDescent="0.2">
      <c r="D77" s="54"/>
      <c r="E77" s="54"/>
      <c r="F77" s="54"/>
      <c r="G77" s="54"/>
      <c r="H77" s="54"/>
      <c r="I77" s="54"/>
      <c r="J77" s="54"/>
    </row>
    <row r="78" spans="4:10" x14ac:dyDescent="0.2">
      <c r="D78" s="54"/>
      <c r="E78" s="54"/>
      <c r="F78" s="54"/>
      <c r="G78" s="54"/>
      <c r="H78" s="54"/>
      <c r="I78" s="54"/>
      <c r="J78" s="54"/>
    </row>
    <row r="79" spans="4:10" x14ac:dyDescent="0.2">
      <c r="D79" s="54"/>
      <c r="E79" s="54"/>
      <c r="F79" s="54"/>
      <c r="G79" s="54"/>
      <c r="H79" s="54"/>
      <c r="I79" s="54"/>
      <c r="J79" s="54"/>
    </row>
    <row r="80" spans="4:10" x14ac:dyDescent="0.2">
      <c r="D80" s="54"/>
      <c r="E80" s="54"/>
      <c r="F80" s="54"/>
      <c r="G80" s="54"/>
      <c r="H80" s="54"/>
      <c r="I80" s="54"/>
      <c r="J80" s="54"/>
    </row>
    <row r="81" spans="4:10" x14ac:dyDescent="0.2">
      <c r="D81" s="54"/>
      <c r="E81" s="54"/>
      <c r="F81" s="54"/>
      <c r="G81" s="54"/>
      <c r="H81" s="54"/>
      <c r="I81" s="54"/>
      <c r="J81" s="54"/>
    </row>
    <row r="82" spans="4:10" x14ac:dyDescent="0.2">
      <c r="D82" s="54"/>
      <c r="E82" s="54"/>
      <c r="F82" s="54"/>
      <c r="G82" s="54"/>
      <c r="H82" s="54"/>
      <c r="I82" s="54"/>
      <c r="J82" s="54"/>
    </row>
    <row r="83" spans="4:10" x14ac:dyDescent="0.2">
      <c r="D83" s="54"/>
      <c r="E83" s="54"/>
      <c r="F83" s="54"/>
      <c r="G83" s="54"/>
      <c r="H83" s="54"/>
      <c r="I83" s="54"/>
      <c r="J83" s="54"/>
    </row>
    <row r="84" spans="4:10" x14ac:dyDescent="0.2">
      <c r="D84" s="54"/>
      <c r="E84" s="54"/>
      <c r="F84" s="54"/>
      <c r="G84" s="54"/>
      <c r="H84" s="54"/>
      <c r="I84" s="54"/>
      <c r="J84" s="54"/>
    </row>
    <row r="85" spans="4:10" x14ac:dyDescent="0.2">
      <c r="D85" s="54"/>
      <c r="E85" s="54"/>
      <c r="F85" s="54"/>
      <c r="G85" s="54"/>
      <c r="H85" s="54"/>
      <c r="I85" s="54"/>
      <c r="J85" s="54"/>
    </row>
    <row r="86" spans="4:10" x14ac:dyDescent="0.2">
      <c r="D86" s="54"/>
      <c r="E86" s="54"/>
      <c r="F86" s="54"/>
      <c r="G86" s="54"/>
      <c r="H86" s="54"/>
      <c r="I86" s="54"/>
      <c r="J86" s="54"/>
    </row>
    <row r="87" spans="4:10" x14ac:dyDescent="0.2">
      <c r="D87" s="54"/>
      <c r="E87" s="54"/>
      <c r="F87" s="54"/>
      <c r="G87" s="54"/>
      <c r="H87" s="54"/>
      <c r="I87" s="54"/>
      <c r="J87" s="54"/>
    </row>
    <row r="88" spans="4:10" x14ac:dyDescent="0.2">
      <c r="D88" s="54"/>
      <c r="E88" s="54"/>
      <c r="F88" s="54"/>
      <c r="G88" s="54"/>
      <c r="H88" s="54"/>
      <c r="I88" s="54"/>
      <c r="J88" s="54"/>
    </row>
    <row r="89" spans="4:10" x14ac:dyDescent="0.2">
      <c r="D89" s="54"/>
      <c r="E89" s="54"/>
      <c r="F89" s="54"/>
      <c r="G89" s="54"/>
      <c r="H89" s="54"/>
      <c r="I89" s="54"/>
      <c r="J89" s="54"/>
    </row>
    <row r="90" spans="4:10" x14ac:dyDescent="0.2">
      <c r="D90" s="54"/>
      <c r="E90" s="54"/>
      <c r="F90" s="54"/>
      <c r="G90" s="54"/>
      <c r="H90" s="54"/>
      <c r="I90" s="54"/>
      <c r="J90" s="54"/>
    </row>
    <row r="91" spans="4:10" x14ac:dyDescent="0.2">
      <c r="D91" s="54"/>
      <c r="E91" s="54"/>
      <c r="F91" s="54"/>
      <c r="G91" s="54"/>
      <c r="H91" s="54"/>
      <c r="I91" s="54"/>
      <c r="J91" s="54"/>
    </row>
    <row r="92" spans="4:10" x14ac:dyDescent="0.2">
      <c r="D92" s="54"/>
      <c r="E92" s="54"/>
      <c r="F92" s="54"/>
      <c r="G92" s="54"/>
      <c r="H92" s="54"/>
      <c r="I92" s="54"/>
      <c r="J92" s="54"/>
    </row>
    <row r="93" spans="4:10" x14ac:dyDescent="0.2">
      <c r="D93" s="54"/>
      <c r="E93" s="54"/>
      <c r="F93" s="54"/>
      <c r="G93" s="54"/>
      <c r="H93" s="54"/>
      <c r="I93" s="54"/>
      <c r="J93" s="54"/>
    </row>
    <row r="94" spans="4:10" x14ac:dyDescent="0.2">
      <c r="D94" s="54"/>
      <c r="E94" s="54"/>
      <c r="F94" s="54"/>
      <c r="G94" s="54"/>
      <c r="H94" s="54"/>
      <c r="I94" s="54"/>
      <c r="J94" s="54"/>
    </row>
    <row r="95" spans="4:10" x14ac:dyDescent="0.2">
      <c r="D95" s="54"/>
      <c r="E95" s="54"/>
      <c r="F95" s="54"/>
      <c r="G95" s="54"/>
      <c r="H95" s="54"/>
      <c r="I95" s="54"/>
      <c r="J95" s="54"/>
    </row>
    <row r="96" spans="4:10" x14ac:dyDescent="0.2">
      <c r="D96" s="54"/>
      <c r="E96" s="54"/>
      <c r="F96" s="54"/>
      <c r="G96" s="54"/>
      <c r="H96" s="54"/>
      <c r="I96" s="54"/>
      <c r="J96" s="54"/>
    </row>
    <row r="97" spans="4:10" x14ac:dyDescent="0.2">
      <c r="D97" s="54"/>
      <c r="E97" s="54"/>
      <c r="F97" s="54"/>
      <c r="G97" s="54"/>
      <c r="H97" s="54"/>
      <c r="I97" s="54"/>
      <c r="J97" s="54"/>
    </row>
    <row r="98" spans="4:10" x14ac:dyDescent="0.2">
      <c r="D98" s="54"/>
      <c r="E98" s="54"/>
      <c r="F98" s="54"/>
      <c r="G98" s="54"/>
      <c r="H98" s="54"/>
      <c r="I98" s="54"/>
      <c r="J98" s="54"/>
    </row>
    <row r="99" spans="4:10" x14ac:dyDescent="0.2">
      <c r="D99" s="54"/>
      <c r="E99" s="54"/>
      <c r="F99" s="54"/>
      <c r="G99" s="54"/>
      <c r="H99" s="54"/>
      <c r="I99" s="54"/>
      <c r="J99" s="54"/>
    </row>
    <row r="100" spans="4:10" x14ac:dyDescent="0.2">
      <c r="D100" s="54"/>
      <c r="E100" s="54"/>
      <c r="F100" s="54"/>
      <c r="G100" s="54"/>
      <c r="H100" s="54"/>
      <c r="I100" s="54"/>
      <c r="J100" s="54"/>
    </row>
    <row r="101" spans="4:10" x14ac:dyDescent="0.2">
      <c r="D101" s="54"/>
      <c r="E101" s="54"/>
      <c r="F101" s="54"/>
      <c r="G101" s="54"/>
      <c r="H101" s="54"/>
      <c r="I101" s="54"/>
      <c r="J101" s="54"/>
    </row>
    <row r="102" spans="4:10" x14ac:dyDescent="0.2">
      <c r="D102" s="54"/>
      <c r="E102" s="54"/>
      <c r="F102" s="54"/>
      <c r="G102" s="54"/>
      <c r="H102" s="54"/>
      <c r="I102" s="54"/>
      <c r="J102" s="54"/>
    </row>
    <row r="103" spans="4:10" x14ac:dyDescent="0.2">
      <c r="D103" s="54"/>
      <c r="E103" s="54"/>
      <c r="F103" s="54"/>
      <c r="G103" s="54"/>
      <c r="H103" s="54"/>
      <c r="I103" s="54"/>
      <c r="J103" s="54"/>
    </row>
    <row r="104" spans="4:10" x14ac:dyDescent="0.2">
      <c r="D104" s="54"/>
      <c r="E104" s="54"/>
      <c r="F104" s="54"/>
      <c r="G104" s="54"/>
      <c r="H104" s="54"/>
      <c r="I104" s="54"/>
      <c r="J104" s="54"/>
    </row>
    <row r="105" spans="4:10" x14ac:dyDescent="0.2">
      <c r="D105" s="54"/>
      <c r="E105" s="54"/>
      <c r="F105" s="54"/>
      <c r="G105" s="54"/>
      <c r="H105" s="54"/>
      <c r="I105" s="54"/>
      <c r="J105" s="54"/>
    </row>
    <row r="106" spans="4:10" x14ac:dyDescent="0.2">
      <c r="D106" s="54"/>
      <c r="E106" s="54"/>
      <c r="F106" s="54"/>
      <c r="G106" s="54"/>
      <c r="H106" s="54"/>
      <c r="I106" s="54"/>
      <c r="J106" s="54"/>
    </row>
    <row r="107" spans="4:10" x14ac:dyDescent="0.2">
      <c r="D107" s="54"/>
      <c r="E107" s="54"/>
      <c r="F107" s="54"/>
      <c r="G107" s="54"/>
      <c r="H107" s="54"/>
      <c r="I107" s="54"/>
      <c r="J107" s="54"/>
    </row>
    <row r="108" spans="4:10" x14ac:dyDescent="0.2">
      <c r="D108" s="54"/>
      <c r="E108" s="54"/>
      <c r="F108" s="54"/>
      <c r="G108" s="54"/>
      <c r="H108" s="54"/>
      <c r="I108" s="54"/>
      <c r="J108" s="54"/>
    </row>
    <row r="109" spans="4:10" x14ac:dyDescent="0.2">
      <c r="D109" s="54"/>
      <c r="E109" s="54"/>
      <c r="F109" s="54"/>
      <c r="G109" s="54"/>
      <c r="H109" s="54"/>
      <c r="I109" s="54"/>
      <c r="J109" s="54"/>
    </row>
    <row r="110" spans="4:10" x14ac:dyDescent="0.2">
      <c r="D110" s="54"/>
      <c r="E110" s="54"/>
      <c r="F110" s="54"/>
      <c r="G110" s="54"/>
      <c r="H110" s="54"/>
      <c r="I110" s="54"/>
      <c r="J110" s="54"/>
    </row>
    <row r="111" spans="4:10" x14ac:dyDescent="0.2">
      <c r="D111" s="54"/>
      <c r="E111" s="54"/>
      <c r="F111" s="54"/>
      <c r="G111" s="54"/>
      <c r="H111" s="54"/>
      <c r="I111" s="54"/>
      <c r="J111" s="54"/>
    </row>
    <row r="112" spans="4:10" x14ac:dyDescent="0.2">
      <c r="D112" s="54"/>
      <c r="E112" s="54"/>
      <c r="F112" s="54"/>
      <c r="G112" s="54"/>
      <c r="H112" s="54"/>
      <c r="I112" s="54"/>
      <c r="J112" s="54"/>
    </row>
    <row r="113" spans="4:10" x14ac:dyDescent="0.2">
      <c r="D113" s="54"/>
      <c r="E113" s="54"/>
      <c r="F113" s="54"/>
      <c r="G113" s="54"/>
      <c r="H113" s="54"/>
      <c r="I113" s="54"/>
      <c r="J113" s="54"/>
    </row>
    <row r="114" spans="4:10" x14ac:dyDescent="0.2">
      <c r="D114" s="54"/>
      <c r="E114" s="54"/>
      <c r="F114" s="54"/>
      <c r="G114" s="54"/>
      <c r="H114" s="54"/>
      <c r="I114" s="54"/>
      <c r="J114" s="54"/>
    </row>
    <row r="115" spans="4:10" x14ac:dyDescent="0.2">
      <c r="D115" s="54"/>
      <c r="E115" s="54"/>
      <c r="F115" s="54"/>
      <c r="G115" s="54"/>
      <c r="H115" s="54"/>
      <c r="I115" s="54"/>
      <c r="J115" s="54"/>
    </row>
    <row r="116" spans="4:10" x14ac:dyDescent="0.2">
      <c r="D116" s="54"/>
      <c r="E116" s="54"/>
      <c r="F116" s="54"/>
      <c r="G116" s="54"/>
      <c r="H116" s="54"/>
      <c r="I116" s="54"/>
      <c r="J116" s="54"/>
    </row>
    <row r="117" spans="4:10" x14ac:dyDescent="0.2">
      <c r="D117" s="54"/>
      <c r="E117" s="54"/>
      <c r="F117" s="54"/>
      <c r="G117" s="54"/>
      <c r="H117" s="54"/>
      <c r="I117" s="54"/>
      <c r="J117" s="54"/>
    </row>
    <row r="118" spans="4:10" x14ac:dyDescent="0.2">
      <c r="D118" s="54"/>
      <c r="E118" s="54"/>
      <c r="F118" s="54"/>
      <c r="G118" s="54"/>
      <c r="H118" s="54"/>
      <c r="I118" s="54"/>
      <c r="J118" s="54"/>
    </row>
    <row r="119" spans="4:10" x14ac:dyDescent="0.2">
      <c r="D119" s="54"/>
      <c r="E119" s="54"/>
      <c r="F119" s="54"/>
      <c r="G119" s="54"/>
      <c r="H119" s="54"/>
      <c r="I119" s="54"/>
      <c r="J119" s="54"/>
    </row>
    <row r="120" spans="4:10" x14ac:dyDescent="0.2">
      <c r="D120" s="54"/>
      <c r="E120" s="54"/>
      <c r="F120" s="54"/>
      <c r="G120" s="54"/>
      <c r="H120" s="54"/>
      <c r="I120" s="54"/>
      <c r="J120" s="54"/>
    </row>
    <row r="121" spans="4:10" x14ac:dyDescent="0.2">
      <c r="D121" s="54"/>
      <c r="E121" s="54"/>
      <c r="F121" s="54"/>
      <c r="G121" s="54"/>
      <c r="H121" s="54"/>
      <c r="I121" s="54"/>
      <c r="J121" s="54"/>
    </row>
    <row r="122" spans="4:10" x14ac:dyDescent="0.2">
      <c r="D122" s="54"/>
      <c r="E122" s="54"/>
      <c r="F122" s="54"/>
      <c r="G122" s="54"/>
      <c r="H122" s="54"/>
      <c r="I122" s="54"/>
      <c r="J122" s="54"/>
    </row>
    <row r="123" spans="4:10" x14ac:dyDescent="0.2">
      <c r="D123" s="54"/>
      <c r="E123" s="54"/>
      <c r="F123" s="54"/>
      <c r="G123" s="54"/>
      <c r="H123" s="54"/>
      <c r="I123" s="54"/>
      <c r="J123" s="54"/>
    </row>
    <row r="124" spans="4:10" x14ac:dyDescent="0.2">
      <c r="D124" s="54"/>
      <c r="E124" s="54"/>
      <c r="F124" s="54"/>
      <c r="G124" s="54"/>
      <c r="H124" s="54"/>
      <c r="I124" s="54"/>
      <c r="J124" s="54"/>
    </row>
    <row r="125" spans="4:10" x14ac:dyDescent="0.2">
      <c r="D125" s="54"/>
      <c r="E125" s="54"/>
      <c r="F125" s="54"/>
      <c r="G125" s="54"/>
      <c r="H125" s="54"/>
      <c r="I125" s="54"/>
      <c r="J125" s="54"/>
    </row>
    <row r="126" spans="4:10" x14ac:dyDescent="0.2">
      <c r="D126" s="54"/>
      <c r="E126" s="54"/>
      <c r="F126" s="54"/>
      <c r="G126" s="54"/>
      <c r="H126" s="54"/>
      <c r="I126" s="54"/>
      <c r="J126" s="54"/>
    </row>
    <row r="127" spans="4:10" x14ac:dyDescent="0.2">
      <c r="D127" s="54"/>
      <c r="E127" s="54"/>
      <c r="F127" s="54"/>
      <c r="G127" s="54"/>
      <c r="H127" s="54"/>
      <c r="I127" s="54"/>
      <c r="J127" s="54"/>
    </row>
    <row r="128" spans="4:10" x14ac:dyDescent="0.2">
      <c r="D128" s="54"/>
      <c r="E128" s="54"/>
      <c r="F128" s="54"/>
      <c r="G128" s="54"/>
      <c r="H128" s="54"/>
      <c r="I128" s="54"/>
      <c r="J128" s="54"/>
    </row>
    <row r="129" spans="4:10" x14ac:dyDescent="0.2">
      <c r="D129" s="54"/>
      <c r="E129" s="54"/>
      <c r="F129" s="54"/>
      <c r="G129" s="54"/>
      <c r="H129" s="54"/>
      <c r="I129" s="54"/>
      <c r="J129" s="54"/>
    </row>
    <row r="130" spans="4:10" x14ac:dyDescent="0.2">
      <c r="D130" s="54"/>
      <c r="E130" s="54"/>
      <c r="F130" s="54"/>
      <c r="G130" s="54"/>
      <c r="H130" s="54"/>
      <c r="I130" s="54"/>
      <c r="J130" s="54"/>
    </row>
    <row r="131" spans="4:10" x14ac:dyDescent="0.2">
      <c r="D131" s="54"/>
      <c r="E131" s="54"/>
      <c r="F131" s="54"/>
      <c r="G131" s="54"/>
      <c r="H131" s="54"/>
      <c r="I131" s="54"/>
      <c r="J131" s="54"/>
    </row>
    <row r="132" spans="4:10" x14ac:dyDescent="0.2">
      <c r="D132" s="54"/>
      <c r="E132" s="54"/>
      <c r="F132" s="54"/>
      <c r="G132" s="54"/>
      <c r="H132" s="54"/>
      <c r="I132" s="54"/>
      <c r="J132" s="54"/>
    </row>
    <row r="133" spans="4:10" x14ac:dyDescent="0.2">
      <c r="D133" s="54"/>
      <c r="E133" s="54"/>
      <c r="F133" s="54"/>
      <c r="G133" s="54"/>
      <c r="H133" s="54"/>
      <c r="I133" s="54"/>
      <c r="J133" s="54"/>
    </row>
    <row r="134" spans="4:10" x14ac:dyDescent="0.2">
      <c r="D134" s="54"/>
      <c r="E134" s="54"/>
      <c r="F134" s="54"/>
      <c r="G134" s="54"/>
      <c r="H134" s="54"/>
      <c r="I134" s="54"/>
      <c r="J134" s="54"/>
    </row>
    <row r="135" spans="4:10" x14ac:dyDescent="0.2">
      <c r="D135" s="54"/>
      <c r="E135" s="54"/>
      <c r="F135" s="54"/>
      <c r="G135" s="54"/>
      <c r="H135" s="54"/>
      <c r="I135" s="54"/>
      <c r="J135" s="54"/>
    </row>
    <row r="136" spans="4:10" x14ac:dyDescent="0.2">
      <c r="D136" s="54"/>
      <c r="E136" s="54"/>
      <c r="F136" s="54"/>
      <c r="G136" s="54"/>
      <c r="H136" s="54"/>
      <c r="I136" s="54"/>
      <c r="J136" s="54"/>
    </row>
    <row r="137" spans="4:10" x14ac:dyDescent="0.2">
      <c r="D137" s="54"/>
      <c r="E137" s="54"/>
      <c r="F137" s="54"/>
      <c r="G137" s="54"/>
      <c r="H137" s="54"/>
      <c r="I137" s="54"/>
      <c r="J137" s="54"/>
    </row>
    <row r="138" spans="4:10" x14ac:dyDescent="0.2">
      <c r="D138" s="54"/>
      <c r="E138" s="54"/>
      <c r="F138" s="54"/>
      <c r="G138" s="54"/>
      <c r="H138" s="54"/>
      <c r="I138" s="54"/>
      <c r="J138" s="54"/>
    </row>
    <row r="139" spans="4:10" x14ac:dyDescent="0.2">
      <c r="D139" s="54"/>
      <c r="E139" s="54"/>
      <c r="F139" s="54"/>
      <c r="G139" s="54"/>
      <c r="H139" s="54"/>
      <c r="I139" s="54"/>
      <c r="J139" s="54"/>
    </row>
    <row r="140" spans="4:10" x14ac:dyDescent="0.2">
      <c r="D140" s="54"/>
      <c r="E140" s="54"/>
      <c r="F140" s="54"/>
      <c r="G140" s="54"/>
      <c r="H140" s="54"/>
      <c r="I140" s="54"/>
      <c r="J140" s="54"/>
    </row>
    <row r="141" spans="4:10" x14ac:dyDescent="0.2">
      <c r="D141" s="54"/>
      <c r="E141" s="54"/>
      <c r="F141" s="54"/>
      <c r="G141" s="54"/>
      <c r="H141" s="54"/>
      <c r="I141" s="54"/>
      <c r="J141" s="54"/>
    </row>
    <row r="142" spans="4:10" x14ac:dyDescent="0.2">
      <c r="D142" s="54"/>
      <c r="E142" s="54"/>
      <c r="F142" s="54"/>
      <c r="G142" s="54"/>
      <c r="H142" s="54"/>
      <c r="I142" s="54"/>
      <c r="J142" s="54"/>
    </row>
    <row r="143" spans="4:10" x14ac:dyDescent="0.2">
      <c r="D143" s="54"/>
      <c r="E143" s="54"/>
      <c r="F143" s="54"/>
      <c r="G143" s="54"/>
      <c r="H143" s="54"/>
      <c r="I143" s="54"/>
      <c r="J143" s="54"/>
    </row>
    <row r="144" spans="4:10" x14ac:dyDescent="0.2">
      <c r="D144" s="54"/>
      <c r="E144" s="54"/>
      <c r="F144" s="54"/>
      <c r="G144" s="54"/>
      <c r="H144" s="54"/>
      <c r="I144" s="54"/>
      <c r="J144" s="54"/>
    </row>
    <row r="145" spans="4:10" x14ac:dyDescent="0.2">
      <c r="D145" s="54"/>
      <c r="E145" s="54"/>
      <c r="F145" s="54"/>
      <c r="G145" s="54"/>
      <c r="H145" s="54"/>
      <c r="I145" s="54"/>
      <c r="J145" s="54"/>
    </row>
    <row r="146" spans="4:10" x14ac:dyDescent="0.2">
      <c r="D146" s="54"/>
      <c r="E146" s="54"/>
      <c r="F146" s="54"/>
      <c r="G146" s="54"/>
      <c r="H146" s="54"/>
      <c r="I146" s="54"/>
      <c r="J146" s="54"/>
    </row>
    <row r="147" spans="4:10" x14ac:dyDescent="0.2">
      <c r="D147" s="54"/>
      <c r="E147" s="54"/>
      <c r="F147" s="54"/>
      <c r="G147" s="54"/>
      <c r="H147" s="54"/>
      <c r="I147" s="54"/>
      <c r="J147" s="54"/>
    </row>
    <row r="148" spans="4:10" x14ac:dyDescent="0.2">
      <c r="D148" s="54"/>
      <c r="E148" s="54"/>
      <c r="F148" s="54"/>
      <c r="G148" s="54"/>
      <c r="H148" s="54"/>
      <c r="I148" s="54"/>
      <c r="J148" s="54"/>
    </row>
    <row r="149" spans="4:10" x14ac:dyDescent="0.2">
      <c r="D149" s="54"/>
      <c r="E149" s="54"/>
      <c r="F149" s="54"/>
      <c r="G149" s="54"/>
      <c r="H149" s="54"/>
      <c r="I149" s="54"/>
      <c r="J149" s="54"/>
    </row>
    <row r="150" spans="4:10" x14ac:dyDescent="0.2">
      <c r="D150" s="54"/>
      <c r="E150" s="54"/>
      <c r="F150" s="54"/>
      <c r="G150" s="54"/>
      <c r="H150" s="54"/>
      <c r="I150" s="54"/>
      <c r="J150" s="54"/>
    </row>
    <row r="151" spans="4:10" x14ac:dyDescent="0.2">
      <c r="D151" s="54"/>
      <c r="E151" s="54"/>
      <c r="F151" s="54"/>
      <c r="G151" s="54"/>
      <c r="H151" s="54"/>
      <c r="I151" s="54"/>
      <c r="J151" s="54"/>
    </row>
    <row r="152" spans="4:10" x14ac:dyDescent="0.2">
      <c r="D152" s="54"/>
      <c r="E152" s="54"/>
      <c r="F152" s="54"/>
      <c r="G152" s="54"/>
      <c r="H152" s="54"/>
      <c r="I152" s="54"/>
      <c r="J152" s="54"/>
    </row>
    <row r="153" spans="4:10" x14ac:dyDescent="0.2">
      <c r="D153" s="54"/>
      <c r="E153" s="54"/>
      <c r="F153" s="54"/>
      <c r="G153" s="54"/>
      <c r="H153" s="54"/>
      <c r="I153" s="54"/>
      <c r="J153" s="54"/>
    </row>
    <row r="154" spans="4:10" x14ac:dyDescent="0.2">
      <c r="D154" s="54"/>
      <c r="E154" s="54"/>
      <c r="F154" s="54"/>
      <c r="G154" s="54"/>
      <c r="H154" s="54"/>
      <c r="I154" s="54"/>
      <c r="J154" s="54"/>
    </row>
    <row r="155" spans="4:10" x14ac:dyDescent="0.2">
      <c r="D155" s="54"/>
      <c r="E155" s="54"/>
      <c r="F155" s="54"/>
      <c r="G155" s="54"/>
      <c r="H155" s="54"/>
      <c r="I155" s="54"/>
      <c r="J155" s="54"/>
    </row>
    <row r="156" spans="4:10" x14ac:dyDescent="0.2">
      <c r="D156" s="54"/>
      <c r="E156" s="54"/>
      <c r="F156" s="54"/>
      <c r="G156" s="54"/>
      <c r="H156" s="54"/>
      <c r="I156" s="54"/>
      <c r="J156" s="54"/>
    </row>
    <row r="157" spans="4:10" x14ac:dyDescent="0.2">
      <c r="D157" s="54"/>
      <c r="E157" s="54"/>
      <c r="F157" s="54"/>
      <c r="G157" s="54"/>
      <c r="H157" s="54"/>
      <c r="I157" s="54"/>
      <c r="J157" s="54"/>
    </row>
    <row r="158" spans="4:10" x14ac:dyDescent="0.2">
      <c r="D158" s="54"/>
      <c r="E158" s="54"/>
      <c r="F158" s="54"/>
      <c r="G158" s="54"/>
      <c r="H158" s="54"/>
      <c r="I158" s="54"/>
      <c r="J158" s="54"/>
    </row>
    <row r="159" spans="4:10" x14ac:dyDescent="0.2">
      <c r="D159" s="54"/>
      <c r="E159" s="54"/>
      <c r="F159" s="54"/>
      <c r="G159" s="54"/>
      <c r="H159" s="54"/>
      <c r="I159" s="54"/>
      <c r="J159" s="54"/>
    </row>
    <row r="160" spans="4:10" x14ac:dyDescent="0.2">
      <c r="D160" s="54"/>
      <c r="E160" s="54"/>
      <c r="F160" s="54"/>
      <c r="G160" s="54"/>
      <c r="H160" s="54"/>
      <c r="I160" s="54"/>
      <c r="J160" s="54"/>
    </row>
    <row r="161" spans="4:10" x14ac:dyDescent="0.2">
      <c r="D161" s="54"/>
      <c r="E161" s="54"/>
      <c r="F161" s="54"/>
      <c r="G161" s="54"/>
      <c r="H161" s="54"/>
      <c r="I161" s="54"/>
      <c r="J161" s="54"/>
    </row>
    <row r="162" spans="4:10" x14ac:dyDescent="0.2">
      <c r="D162" s="54"/>
      <c r="E162" s="54"/>
      <c r="F162" s="54"/>
      <c r="G162" s="54"/>
      <c r="H162" s="54"/>
      <c r="I162" s="54"/>
      <c r="J162" s="54"/>
    </row>
    <row r="163" spans="4:10" x14ac:dyDescent="0.2">
      <c r="D163" s="54"/>
      <c r="E163" s="54"/>
      <c r="F163" s="54"/>
      <c r="G163" s="54"/>
      <c r="H163" s="54"/>
      <c r="I163" s="54"/>
      <c r="J163" s="54"/>
    </row>
    <row r="164" spans="4:10" x14ac:dyDescent="0.2">
      <c r="D164" s="54"/>
      <c r="E164" s="54"/>
      <c r="F164" s="54"/>
      <c r="G164" s="54"/>
      <c r="H164" s="54"/>
      <c r="I164" s="54"/>
      <c r="J164" s="54"/>
    </row>
    <row r="165" spans="4:10" x14ac:dyDescent="0.2">
      <c r="D165" s="54"/>
      <c r="E165" s="54"/>
      <c r="F165" s="54"/>
      <c r="G165" s="54"/>
      <c r="H165" s="54"/>
      <c r="I165" s="54"/>
      <c r="J165" s="54"/>
    </row>
    <row r="166" spans="4:10" x14ac:dyDescent="0.2">
      <c r="D166" s="54"/>
      <c r="E166" s="54"/>
      <c r="F166" s="54"/>
      <c r="G166" s="54"/>
      <c r="H166" s="54"/>
      <c r="I166" s="54"/>
      <c r="J166" s="54"/>
    </row>
    <row r="167" spans="4:10" x14ac:dyDescent="0.2">
      <c r="D167" s="54"/>
      <c r="E167" s="54"/>
      <c r="F167" s="54"/>
      <c r="G167" s="54"/>
      <c r="H167" s="54"/>
      <c r="I167" s="54"/>
      <c r="J167" s="54"/>
    </row>
    <row r="168" spans="4:10" x14ac:dyDescent="0.2">
      <c r="D168" s="54"/>
      <c r="E168" s="54"/>
      <c r="F168" s="54"/>
      <c r="G168" s="54"/>
      <c r="H168" s="54"/>
      <c r="I168" s="54"/>
      <c r="J168" s="54"/>
    </row>
    <row r="169" spans="4:10" x14ac:dyDescent="0.2">
      <c r="D169" s="54"/>
      <c r="E169" s="54"/>
      <c r="F169" s="54"/>
      <c r="G169" s="54"/>
      <c r="H169" s="54"/>
      <c r="I169" s="54"/>
      <c r="J169" s="54"/>
    </row>
    <row r="170" spans="4:10" x14ac:dyDescent="0.2">
      <c r="D170" s="54"/>
      <c r="E170" s="54"/>
      <c r="F170" s="54"/>
      <c r="G170" s="54"/>
      <c r="H170" s="54"/>
      <c r="I170" s="54"/>
      <c r="J170" s="54"/>
    </row>
    <row r="171" spans="4:10" x14ac:dyDescent="0.2">
      <c r="D171" s="54"/>
      <c r="E171" s="54"/>
      <c r="F171" s="54"/>
      <c r="G171" s="54"/>
      <c r="H171" s="54"/>
      <c r="I171" s="54"/>
      <c r="J171" s="54"/>
    </row>
    <row r="172" spans="4:10" x14ac:dyDescent="0.2">
      <c r="D172" s="54"/>
      <c r="E172" s="54"/>
      <c r="F172" s="54"/>
      <c r="G172" s="54"/>
      <c r="H172" s="54"/>
      <c r="I172" s="54"/>
      <c r="J172" s="54"/>
    </row>
    <row r="173" spans="4:10" x14ac:dyDescent="0.2">
      <c r="D173" s="54"/>
      <c r="E173" s="54"/>
      <c r="F173" s="54"/>
      <c r="G173" s="54"/>
      <c r="H173" s="54"/>
      <c r="I173" s="54"/>
      <c r="J173" s="54"/>
    </row>
    <row r="174" spans="4:10" x14ac:dyDescent="0.2">
      <c r="D174" s="54"/>
      <c r="E174" s="54"/>
      <c r="F174" s="54"/>
      <c r="G174" s="54"/>
      <c r="H174" s="54"/>
      <c r="I174" s="54"/>
      <c r="J174" s="54"/>
    </row>
    <row r="175" spans="4:10" x14ac:dyDescent="0.2">
      <c r="D175" s="54"/>
      <c r="E175" s="54"/>
      <c r="F175" s="54"/>
      <c r="G175" s="54"/>
      <c r="H175" s="54"/>
      <c r="I175" s="54"/>
      <c r="J175" s="54"/>
    </row>
    <row r="176" spans="4:10" x14ac:dyDescent="0.2">
      <c r="D176" s="54"/>
      <c r="E176" s="54"/>
      <c r="F176" s="54"/>
      <c r="G176" s="54"/>
      <c r="H176" s="54"/>
      <c r="I176" s="54"/>
      <c r="J176" s="54"/>
    </row>
    <row r="177" spans="4:10" x14ac:dyDescent="0.2">
      <c r="D177" s="54"/>
      <c r="E177" s="54"/>
      <c r="F177" s="54"/>
      <c r="G177" s="54"/>
      <c r="H177" s="54"/>
      <c r="I177" s="54"/>
      <c r="J177" s="54"/>
    </row>
    <row r="178" spans="4:10" x14ac:dyDescent="0.2">
      <c r="D178" s="54"/>
      <c r="E178" s="54"/>
      <c r="F178" s="54"/>
      <c r="G178" s="54"/>
      <c r="H178" s="54"/>
      <c r="I178" s="54"/>
      <c r="J178" s="54"/>
    </row>
    <row r="179" spans="4:10" x14ac:dyDescent="0.2">
      <c r="D179" s="54"/>
      <c r="E179" s="54"/>
      <c r="F179" s="54"/>
      <c r="G179" s="54"/>
      <c r="H179" s="54"/>
      <c r="I179" s="54"/>
      <c r="J179" s="54"/>
    </row>
    <row r="180" spans="4:10" x14ac:dyDescent="0.2">
      <c r="D180" s="54"/>
      <c r="E180" s="54"/>
      <c r="F180" s="54"/>
      <c r="G180" s="54"/>
      <c r="H180" s="54"/>
      <c r="I180" s="54"/>
      <c r="J180" s="54"/>
    </row>
    <row r="181" spans="4:10" x14ac:dyDescent="0.2">
      <c r="D181" s="54"/>
      <c r="E181" s="54"/>
      <c r="F181" s="54"/>
      <c r="G181" s="54"/>
      <c r="H181" s="54"/>
      <c r="I181" s="54"/>
      <c r="J181" s="54"/>
    </row>
    <row r="182" spans="4:10" x14ac:dyDescent="0.2">
      <c r="D182" s="54"/>
      <c r="E182" s="54"/>
      <c r="F182" s="54"/>
      <c r="G182" s="54"/>
      <c r="H182" s="54"/>
      <c r="I182" s="54"/>
      <c r="J182" s="54"/>
    </row>
    <row r="183" spans="4:10" x14ac:dyDescent="0.2">
      <c r="D183" s="54"/>
      <c r="E183" s="54"/>
      <c r="F183" s="54"/>
      <c r="G183" s="54"/>
      <c r="H183" s="54"/>
      <c r="I183" s="54"/>
      <c r="J183" s="54"/>
    </row>
    <row r="184" spans="4:10" x14ac:dyDescent="0.2">
      <c r="D184" s="54"/>
      <c r="E184" s="54"/>
      <c r="F184" s="54"/>
      <c r="G184" s="54"/>
      <c r="H184" s="54"/>
      <c r="I184" s="54"/>
      <c r="J184" s="54"/>
    </row>
    <row r="185" spans="4:10" x14ac:dyDescent="0.2">
      <c r="D185" s="54"/>
      <c r="E185" s="54"/>
      <c r="F185" s="54"/>
      <c r="G185" s="54"/>
      <c r="H185" s="54"/>
      <c r="I185" s="54"/>
      <c r="J185" s="54"/>
    </row>
    <row r="186" spans="4:10" x14ac:dyDescent="0.2">
      <c r="D186" s="54"/>
      <c r="E186" s="54"/>
      <c r="F186" s="54"/>
      <c r="G186" s="54"/>
      <c r="H186" s="54"/>
      <c r="I186" s="54"/>
      <c r="J186" s="54"/>
    </row>
    <row r="187" spans="4:10" x14ac:dyDescent="0.2">
      <c r="D187" s="54"/>
      <c r="E187" s="54"/>
      <c r="F187" s="54"/>
      <c r="G187" s="54"/>
      <c r="H187" s="54"/>
      <c r="I187" s="54"/>
      <c r="J187" s="54"/>
    </row>
    <row r="188" spans="4:10" x14ac:dyDescent="0.2">
      <c r="D188" s="54"/>
      <c r="E188" s="54"/>
      <c r="F188" s="54"/>
      <c r="G188" s="54"/>
      <c r="H188" s="54"/>
      <c r="I188" s="54"/>
      <c r="J188" s="54"/>
    </row>
    <row r="189" spans="4:10" x14ac:dyDescent="0.2">
      <c r="D189" s="54"/>
      <c r="E189" s="54"/>
      <c r="F189" s="54"/>
      <c r="G189" s="54"/>
      <c r="H189" s="54"/>
      <c r="I189" s="54"/>
      <c r="J189" s="54"/>
    </row>
    <row r="190" spans="4:10" x14ac:dyDescent="0.2">
      <c r="D190" s="54"/>
      <c r="E190" s="54"/>
      <c r="F190" s="54"/>
      <c r="G190" s="54"/>
      <c r="H190" s="54"/>
      <c r="I190" s="54"/>
      <c r="J190" s="54"/>
    </row>
    <row r="191" spans="4:10" x14ac:dyDescent="0.2">
      <c r="D191" s="54"/>
      <c r="E191" s="54"/>
      <c r="F191" s="54"/>
      <c r="G191" s="54"/>
      <c r="H191" s="54"/>
      <c r="I191" s="54"/>
      <c r="J191" s="54"/>
    </row>
    <row r="192" spans="4:10" x14ac:dyDescent="0.2">
      <c r="D192" s="54"/>
      <c r="E192" s="54"/>
      <c r="F192" s="54"/>
      <c r="G192" s="54"/>
      <c r="H192" s="54"/>
      <c r="I192" s="54"/>
      <c r="J192" s="54"/>
    </row>
    <row r="193" spans="4:10" x14ac:dyDescent="0.2">
      <c r="D193" s="54"/>
      <c r="E193" s="54"/>
      <c r="F193" s="54"/>
      <c r="G193" s="54"/>
      <c r="H193" s="54"/>
      <c r="I193" s="54"/>
      <c r="J193" s="54"/>
    </row>
    <row r="194" spans="4:10" x14ac:dyDescent="0.2">
      <c r="D194" s="54"/>
      <c r="E194" s="54"/>
      <c r="F194" s="54"/>
      <c r="G194" s="54"/>
      <c r="H194" s="54"/>
      <c r="I194" s="54"/>
      <c r="J194" s="54"/>
    </row>
    <row r="195" spans="4:10" x14ac:dyDescent="0.2">
      <c r="D195" s="54"/>
      <c r="E195" s="54"/>
      <c r="F195" s="54"/>
      <c r="G195" s="54"/>
      <c r="H195" s="54"/>
      <c r="I195" s="54"/>
      <c r="J195" s="54"/>
    </row>
    <row r="196" spans="4:10" x14ac:dyDescent="0.2">
      <c r="D196" s="54"/>
      <c r="E196" s="54"/>
      <c r="F196" s="54"/>
      <c r="G196" s="54"/>
      <c r="H196" s="54"/>
      <c r="I196" s="54"/>
      <c r="J196" s="54"/>
    </row>
    <row r="197" spans="4:10" x14ac:dyDescent="0.2">
      <c r="D197" s="54"/>
      <c r="E197" s="54"/>
      <c r="F197" s="54"/>
      <c r="G197" s="54"/>
      <c r="H197" s="54"/>
      <c r="I197" s="54"/>
      <c r="J197" s="54"/>
    </row>
    <row r="198" spans="4:10" x14ac:dyDescent="0.2">
      <c r="D198" s="54"/>
      <c r="E198" s="54"/>
      <c r="F198" s="54"/>
      <c r="G198" s="54"/>
      <c r="H198" s="54"/>
      <c r="I198" s="54"/>
      <c r="J198" s="54"/>
    </row>
    <row r="199" spans="4:10" x14ac:dyDescent="0.2">
      <c r="D199" s="54"/>
      <c r="E199" s="54"/>
      <c r="F199" s="54"/>
      <c r="G199" s="54"/>
      <c r="H199" s="54"/>
      <c r="I199" s="54"/>
      <c r="J199" s="54"/>
    </row>
    <row r="200" spans="4:10" x14ac:dyDescent="0.2">
      <c r="D200" s="54"/>
      <c r="E200" s="54"/>
      <c r="F200" s="54"/>
      <c r="G200" s="54"/>
      <c r="H200" s="54"/>
      <c r="I200" s="54"/>
      <c r="J200" s="54"/>
    </row>
    <row r="201" spans="4:10" x14ac:dyDescent="0.2">
      <c r="D201" s="54"/>
      <c r="E201" s="54"/>
      <c r="F201" s="54"/>
      <c r="G201" s="54"/>
      <c r="H201" s="54"/>
      <c r="I201" s="54"/>
      <c r="J201" s="54"/>
    </row>
    <row r="202" spans="4:10" x14ac:dyDescent="0.2">
      <c r="D202" s="54"/>
      <c r="E202" s="54"/>
      <c r="F202" s="54"/>
      <c r="G202" s="54"/>
      <c r="H202" s="54"/>
      <c r="I202" s="54"/>
      <c r="J202" s="54"/>
    </row>
    <row r="203" spans="4:10" x14ac:dyDescent="0.2">
      <c r="D203" s="54"/>
      <c r="E203" s="54"/>
      <c r="F203" s="54"/>
      <c r="G203" s="54"/>
      <c r="H203" s="54"/>
      <c r="I203" s="54"/>
      <c r="J203" s="54"/>
    </row>
    <row r="204" spans="4:10" x14ac:dyDescent="0.2">
      <c r="D204" s="54"/>
      <c r="E204" s="54"/>
      <c r="F204" s="54"/>
      <c r="G204" s="54"/>
      <c r="H204" s="54"/>
      <c r="I204" s="54"/>
      <c r="J204" s="54"/>
    </row>
    <row r="205" spans="4:10" x14ac:dyDescent="0.2">
      <c r="D205" s="54"/>
      <c r="E205" s="54"/>
      <c r="F205" s="54"/>
      <c r="G205" s="54"/>
      <c r="H205" s="54"/>
      <c r="I205" s="54"/>
      <c r="J205" s="54"/>
    </row>
    <row r="206" spans="4:10" x14ac:dyDescent="0.2">
      <c r="D206" s="54"/>
      <c r="E206" s="54"/>
      <c r="F206" s="54"/>
      <c r="G206" s="54"/>
      <c r="H206" s="54"/>
      <c r="I206" s="54"/>
      <c r="J206" s="54"/>
    </row>
    <row r="207" spans="4:10" x14ac:dyDescent="0.2">
      <c r="D207" s="54"/>
      <c r="E207" s="54"/>
      <c r="F207" s="54"/>
      <c r="G207" s="54"/>
      <c r="H207" s="54"/>
      <c r="I207" s="54"/>
      <c r="J207" s="54"/>
    </row>
    <row r="208" spans="4:10" x14ac:dyDescent="0.2">
      <c r="D208" s="54"/>
      <c r="E208" s="54"/>
      <c r="F208" s="54"/>
      <c r="G208" s="54"/>
      <c r="H208" s="54"/>
      <c r="I208" s="54"/>
      <c r="J208" s="54"/>
    </row>
    <row r="209" spans="4:10" x14ac:dyDescent="0.2">
      <c r="D209" s="54"/>
      <c r="E209" s="54"/>
      <c r="F209" s="54"/>
      <c r="G209" s="54"/>
      <c r="H209" s="54"/>
      <c r="I209" s="54"/>
      <c r="J209" s="54"/>
    </row>
    <row r="210" spans="4:10" x14ac:dyDescent="0.2">
      <c r="D210" s="54"/>
      <c r="E210" s="54"/>
      <c r="F210" s="54"/>
      <c r="G210" s="54"/>
      <c r="H210" s="54"/>
      <c r="I210" s="54"/>
      <c r="J210" s="54"/>
    </row>
    <row r="211" spans="4:10" x14ac:dyDescent="0.2">
      <c r="D211" s="54"/>
      <c r="E211" s="54"/>
      <c r="F211" s="54"/>
      <c r="G211" s="54"/>
      <c r="H211" s="54"/>
      <c r="I211" s="54"/>
      <c r="J211" s="54"/>
    </row>
    <row r="212" spans="4:10" x14ac:dyDescent="0.2">
      <c r="D212" s="54"/>
      <c r="E212" s="54"/>
      <c r="F212" s="54"/>
      <c r="G212" s="54"/>
      <c r="H212" s="54"/>
      <c r="I212" s="54"/>
      <c r="J212" s="54"/>
    </row>
    <row r="213" spans="4:10" x14ac:dyDescent="0.2">
      <c r="D213" s="54"/>
      <c r="E213" s="54"/>
      <c r="F213" s="54"/>
      <c r="G213" s="54"/>
      <c r="H213" s="54"/>
      <c r="I213" s="54"/>
      <c r="J213" s="54"/>
    </row>
    <row r="214" spans="4:10" x14ac:dyDescent="0.2">
      <c r="D214" s="54"/>
      <c r="E214" s="54"/>
      <c r="F214" s="54"/>
      <c r="G214" s="54"/>
      <c r="H214" s="54"/>
      <c r="I214" s="54"/>
      <c r="J214" s="54"/>
    </row>
    <row r="215" spans="4:10" x14ac:dyDescent="0.2">
      <c r="D215" s="54"/>
      <c r="E215" s="54"/>
      <c r="F215" s="54"/>
      <c r="G215" s="54"/>
      <c r="H215" s="54"/>
      <c r="I215" s="54"/>
      <c r="J215" s="54"/>
    </row>
    <row r="216" spans="4:10" x14ac:dyDescent="0.2">
      <c r="D216" s="54"/>
      <c r="E216" s="54"/>
      <c r="F216" s="54"/>
      <c r="G216" s="54"/>
      <c r="H216" s="54"/>
      <c r="I216" s="54"/>
      <c r="J216" s="54"/>
    </row>
    <row r="217" spans="4:10" x14ac:dyDescent="0.2">
      <c r="D217" s="54"/>
      <c r="E217" s="54"/>
      <c r="F217" s="54"/>
      <c r="G217" s="54"/>
      <c r="H217" s="54"/>
      <c r="I217" s="54"/>
      <c r="J217" s="54"/>
    </row>
    <row r="218" spans="4:10" x14ac:dyDescent="0.2">
      <c r="D218" s="54"/>
      <c r="E218" s="54"/>
      <c r="F218" s="54"/>
      <c r="G218" s="54"/>
      <c r="H218" s="54"/>
      <c r="I218" s="54"/>
      <c r="J218" s="54"/>
    </row>
    <row r="219" spans="4:10" x14ac:dyDescent="0.2">
      <c r="D219" s="54"/>
      <c r="E219" s="54"/>
      <c r="F219" s="54"/>
      <c r="G219" s="54"/>
      <c r="H219" s="54"/>
      <c r="I219" s="54"/>
      <c r="J219" s="54"/>
    </row>
    <row r="220" spans="4:10" x14ac:dyDescent="0.2">
      <c r="D220" s="54"/>
      <c r="E220" s="54"/>
      <c r="F220" s="54"/>
      <c r="G220" s="54"/>
      <c r="H220" s="54"/>
      <c r="I220" s="54"/>
      <c r="J220" s="54"/>
    </row>
    <row r="221" spans="4:10" x14ac:dyDescent="0.2">
      <c r="D221" s="54"/>
      <c r="E221" s="54"/>
      <c r="F221" s="54"/>
      <c r="G221" s="54"/>
      <c r="H221" s="54"/>
      <c r="I221" s="54"/>
      <c r="J221" s="54"/>
    </row>
    <row r="222" spans="4:10" x14ac:dyDescent="0.2">
      <c r="D222" s="54"/>
      <c r="E222" s="54"/>
      <c r="F222" s="54"/>
      <c r="G222" s="54"/>
      <c r="H222" s="54"/>
      <c r="I222" s="54"/>
      <c r="J222" s="54"/>
    </row>
    <row r="223" spans="4:10" x14ac:dyDescent="0.2">
      <c r="D223" s="54"/>
      <c r="E223" s="54"/>
      <c r="F223" s="54"/>
      <c r="G223" s="54"/>
      <c r="H223" s="54"/>
      <c r="I223" s="54"/>
      <c r="J223" s="54"/>
    </row>
    <row r="224" spans="4:10" x14ac:dyDescent="0.2">
      <c r="D224" s="54"/>
      <c r="E224" s="54"/>
      <c r="F224" s="54"/>
      <c r="G224" s="54"/>
      <c r="H224" s="54"/>
      <c r="I224" s="54"/>
      <c r="J224" s="54"/>
    </row>
    <row r="225" spans="4:10" x14ac:dyDescent="0.2">
      <c r="D225" s="54"/>
      <c r="E225" s="54"/>
      <c r="F225" s="54"/>
      <c r="G225" s="54"/>
      <c r="H225" s="54"/>
      <c r="I225" s="54"/>
      <c r="J225" s="54"/>
    </row>
    <row r="226" spans="4:10" x14ac:dyDescent="0.2">
      <c r="D226" s="54"/>
      <c r="E226" s="54"/>
      <c r="F226" s="54"/>
      <c r="G226" s="54"/>
      <c r="H226" s="54"/>
      <c r="I226" s="54"/>
      <c r="J226" s="54"/>
    </row>
    <row r="227" spans="4:10" x14ac:dyDescent="0.2">
      <c r="D227" s="54"/>
      <c r="E227" s="54"/>
      <c r="F227" s="54"/>
      <c r="G227" s="54"/>
      <c r="H227" s="54"/>
      <c r="I227" s="54"/>
      <c r="J227" s="54"/>
    </row>
    <row r="228" spans="4:10" x14ac:dyDescent="0.2">
      <c r="D228" s="54"/>
      <c r="E228" s="54"/>
      <c r="F228" s="54"/>
      <c r="G228" s="54"/>
      <c r="H228" s="54"/>
      <c r="I228" s="54"/>
      <c r="J228" s="54"/>
    </row>
    <row r="229" spans="4:10" x14ac:dyDescent="0.2">
      <c r="D229" s="54"/>
      <c r="E229" s="54"/>
      <c r="F229" s="54"/>
      <c r="G229" s="54"/>
      <c r="H229" s="54"/>
      <c r="I229" s="54"/>
      <c r="J229" s="54"/>
    </row>
    <row r="230" spans="4:10" x14ac:dyDescent="0.2">
      <c r="D230" s="54"/>
      <c r="E230" s="54"/>
      <c r="F230" s="54"/>
      <c r="G230" s="54"/>
      <c r="H230" s="54"/>
      <c r="I230" s="54"/>
      <c r="J230" s="54"/>
    </row>
    <row r="231" spans="4:10" x14ac:dyDescent="0.2">
      <c r="D231" s="54"/>
      <c r="E231" s="54"/>
      <c r="F231" s="54"/>
      <c r="G231" s="54"/>
      <c r="H231" s="54"/>
      <c r="I231" s="54"/>
      <c r="J231" s="54"/>
    </row>
    <row r="232" spans="4:10" x14ac:dyDescent="0.2">
      <c r="D232" s="54"/>
      <c r="E232" s="54"/>
      <c r="F232" s="54"/>
      <c r="G232" s="54"/>
      <c r="H232" s="54"/>
      <c r="I232" s="54"/>
      <c r="J232" s="54"/>
    </row>
    <row r="233" spans="4:10" x14ac:dyDescent="0.2">
      <c r="D233" s="54"/>
      <c r="E233" s="54"/>
      <c r="F233" s="54"/>
      <c r="G233" s="54"/>
      <c r="H233" s="54"/>
      <c r="I233" s="54"/>
      <c r="J233" s="54"/>
    </row>
    <row r="234" spans="4:10" x14ac:dyDescent="0.2">
      <c r="D234" s="54"/>
      <c r="E234" s="54"/>
      <c r="F234" s="54"/>
      <c r="G234" s="54"/>
      <c r="H234" s="54"/>
      <c r="I234" s="54"/>
      <c r="J234" s="54"/>
    </row>
    <row r="235" spans="4:10" x14ac:dyDescent="0.2">
      <c r="D235" s="54"/>
      <c r="E235" s="54"/>
      <c r="F235" s="54"/>
      <c r="G235" s="54"/>
      <c r="H235" s="54"/>
      <c r="I235" s="54"/>
      <c r="J235" s="54"/>
    </row>
    <row r="236" spans="4:10" x14ac:dyDescent="0.2">
      <c r="D236" s="54"/>
      <c r="E236" s="54"/>
      <c r="F236" s="54"/>
      <c r="G236" s="54"/>
      <c r="H236" s="54"/>
      <c r="I236" s="54"/>
      <c r="J236" s="54"/>
    </row>
    <row r="237" spans="4:10" x14ac:dyDescent="0.2">
      <c r="D237" s="54"/>
      <c r="E237" s="54"/>
      <c r="F237" s="54"/>
      <c r="G237" s="54"/>
      <c r="H237" s="54"/>
      <c r="I237" s="54"/>
      <c r="J237" s="54"/>
    </row>
    <row r="238" spans="4:10" x14ac:dyDescent="0.2">
      <c r="D238" s="54"/>
      <c r="E238" s="54"/>
      <c r="F238" s="54"/>
      <c r="G238" s="54"/>
      <c r="H238" s="54"/>
      <c r="I238" s="54"/>
      <c r="J238" s="54"/>
    </row>
    <row r="239" spans="4:10" x14ac:dyDescent="0.2">
      <c r="D239" s="54"/>
      <c r="E239" s="54"/>
      <c r="F239" s="54"/>
      <c r="G239" s="54"/>
      <c r="H239" s="54"/>
      <c r="I239" s="54"/>
      <c r="J239" s="54"/>
    </row>
    <row r="240" spans="4:10" x14ac:dyDescent="0.2">
      <c r="D240" s="54"/>
      <c r="E240" s="54"/>
      <c r="F240" s="54"/>
      <c r="G240" s="54"/>
      <c r="H240" s="54"/>
      <c r="I240" s="54"/>
      <c r="J240" s="54"/>
    </row>
    <row r="241" spans="4:10" x14ac:dyDescent="0.2">
      <c r="D241" s="54"/>
      <c r="E241" s="54"/>
      <c r="F241" s="54"/>
      <c r="G241" s="54"/>
      <c r="H241" s="54"/>
      <c r="I241" s="54"/>
      <c r="J241" s="54"/>
    </row>
    <row r="242" spans="4:10" x14ac:dyDescent="0.2">
      <c r="D242" s="54"/>
      <c r="E242" s="54"/>
      <c r="F242" s="54"/>
      <c r="G242" s="54"/>
      <c r="H242" s="54"/>
      <c r="I242" s="54"/>
      <c r="J242" s="54"/>
    </row>
    <row r="243" spans="4:10" x14ac:dyDescent="0.2">
      <c r="D243" s="54"/>
      <c r="E243" s="54"/>
      <c r="F243" s="54"/>
      <c r="G243" s="54"/>
      <c r="H243" s="54"/>
      <c r="I243" s="54"/>
      <c r="J243" s="54"/>
    </row>
    <row r="244" spans="4:10" x14ac:dyDescent="0.2">
      <c r="D244" s="54"/>
      <c r="E244" s="54"/>
      <c r="F244" s="54"/>
      <c r="G244" s="54"/>
      <c r="H244" s="54"/>
      <c r="I244" s="54"/>
      <c r="J244" s="54"/>
    </row>
    <row r="245" spans="4:10" x14ac:dyDescent="0.2">
      <c r="D245" s="54"/>
      <c r="E245" s="54"/>
      <c r="F245" s="54"/>
      <c r="G245" s="54"/>
      <c r="H245" s="54"/>
      <c r="I245" s="54"/>
      <c r="J245" s="54"/>
    </row>
    <row r="246" spans="4:10" x14ac:dyDescent="0.2">
      <c r="D246" s="54"/>
      <c r="E246" s="54"/>
      <c r="F246" s="54"/>
      <c r="G246" s="54"/>
      <c r="H246" s="54"/>
      <c r="I246" s="54"/>
      <c r="J246" s="54"/>
    </row>
    <row r="247" spans="4:10" x14ac:dyDescent="0.2">
      <c r="D247" s="54"/>
      <c r="E247" s="54"/>
      <c r="F247" s="54"/>
      <c r="G247" s="54"/>
      <c r="H247" s="54"/>
      <c r="I247" s="54"/>
      <c r="J247" s="54"/>
    </row>
    <row r="248" spans="4:10" x14ac:dyDescent="0.2">
      <c r="D248" s="54"/>
      <c r="E248" s="54"/>
      <c r="F248" s="54"/>
      <c r="G248" s="54"/>
      <c r="H248" s="54"/>
      <c r="I248" s="54"/>
      <c r="J248" s="54"/>
    </row>
    <row r="249" spans="4:10" x14ac:dyDescent="0.2">
      <c r="D249" s="54"/>
      <c r="E249" s="54"/>
      <c r="F249" s="54"/>
      <c r="G249" s="54"/>
      <c r="H249" s="54"/>
      <c r="I249" s="54"/>
      <c r="J249" s="54"/>
    </row>
    <row r="250" spans="4:10" x14ac:dyDescent="0.2">
      <c r="D250" s="54"/>
      <c r="E250" s="54"/>
      <c r="F250" s="54"/>
      <c r="G250" s="54"/>
      <c r="H250" s="54"/>
      <c r="I250" s="54"/>
      <c r="J250" s="54"/>
    </row>
    <row r="251" spans="4:10" x14ac:dyDescent="0.2">
      <c r="D251" s="54"/>
      <c r="E251" s="54"/>
      <c r="F251" s="54"/>
      <c r="G251" s="54"/>
      <c r="H251" s="54"/>
      <c r="I251" s="54"/>
      <c r="J251" s="54"/>
    </row>
    <row r="252" spans="4:10" x14ac:dyDescent="0.2">
      <c r="D252" s="54"/>
      <c r="E252" s="54"/>
      <c r="F252" s="54"/>
      <c r="G252" s="54"/>
      <c r="H252" s="54"/>
      <c r="I252" s="54"/>
      <c r="J252" s="54"/>
    </row>
    <row r="253" spans="4:10" x14ac:dyDescent="0.2">
      <c r="D253" s="54"/>
      <c r="E253" s="54"/>
      <c r="F253" s="54"/>
      <c r="G253" s="54"/>
      <c r="H253" s="54"/>
      <c r="I253" s="54"/>
      <c r="J253" s="54"/>
    </row>
    <row r="254" spans="4:10" x14ac:dyDescent="0.2">
      <c r="D254" s="54"/>
      <c r="E254" s="54"/>
      <c r="F254" s="54"/>
      <c r="G254" s="54"/>
      <c r="H254" s="54"/>
      <c r="I254" s="54"/>
      <c r="J254" s="54"/>
    </row>
    <row r="255" spans="4:10" x14ac:dyDescent="0.2">
      <c r="D255" s="54"/>
      <c r="E255" s="54"/>
      <c r="F255" s="54"/>
      <c r="G255" s="54"/>
      <c r="H255" s="54"/>
      <c r="I255" s="54"/>
      <c r="J255" s="54"/>
    </row>
    <row r="256" spans="4:10" x14ac:dyDescent="0.2">
      <c r="D256" s="54"/>
      <c r="E256" s="54"/>
      <c r="F256" s="54"/>
      <c r="G256" s="54"/>
      <c r="H256" s="54"/>
      <c r="I256" s="54"/>
      <c r="J256" s="54"/>
    </row>
    <row r="257" spans="4:10" x14ac:dyDescent="0.2">
      <c r="D257" s="54"/>
      <c r="E257" s="54"/>
      <c r="F257" s="54"/>
      <c r="G257" s="54"/>
      <c r="H257" s="54"/>
      <c r="I257" s="54"/>
      <c r="J257" s="54"/>
    </row>
    <row r="258" spans="4:10" x14ac:dyDescent="0.2">
      <c r="D258" s="54"/>
      <c r="E258" s="54"/>
      <c r="F258" s="54"/>
      <c r="G258" s="54"/>
      <c r="H258" s="54"/>
      <c r="I258" s="54"/>
      <c r="J258" s="54"/>
    </row>
    <row r="259" spans="4:10" x14ac:dyDescent="0.2">
      <c r="D259" s="54"/>
      <c r="E259" s="54"/>
      <c r="F259" s="54"/>
      <c r="G259" s="54"/>
      <c r="H259" s="54"/>
      <c r="I259" s="54"/>
      <c r="J259" s="54"/>
    </row>
    <row r="260" spans="4:10" x14ac:dyDescent="0.2">
      <c r="D260" s="54"/>
      <c r="E260" s="54"/>
      <c r="F260" s="54"/>
      <c r="G260" s="54"/>
      <c r="H260" s="54"/>
      <c r="I260" s="54"/>
      <c r="J260" s="54"/>
    </row>
    <row r="261" spans="4:10" x14ac:dyDescent="0.2">
      <c r="D261" s="54"/>
      <c r="E261" s="54"/>
      <c r="F261" s="54"/>
      <c r="G261" s="54"/>
      <c r="H261" s="54"/>
      <c r="I261" s="54"/>
      <c r="J261" s="54"/>
    </row>
    <row r="262" spans="4:10" x14ac:dyDescent="0.2">
      <c r="D262" s="54"/>
      <c r="E262" s="54"/>
      <c r="F262" s="54"/>
      <c r="G262" s="54"/>
      <c r="H262" s="54"/>
      <c r="I262" s="54"/>
      <c r="J262" s="54"/>
    </row>
    <row r="263" spans="4:10" x14ac:dyDescent="0.2">
      <c r="D263" s="54"/>
      <c r="E263" s="54"/>
      <c r="F263" s="54"/>
      <c r="G263" s="54"/>
      <c r="H263" s="54"/>
      <c r="I263" s="54"/>
      <c r="J263" s="54"/>
    </row>
    <row r="264" spans="4:10" x14ac:dyDescent="0.2">
      <c r="D264" s="54"/>
      <c r="E264" s="54"/>
      <c r="F264" s="54"/>
      <c r="G264" s="54"/>
      <c r="H264" s="54"/>
      <c r="I264" s="54"/>
      <c r="J264" s="54"/>
    </row>
    <row r="265" spans="4:10" x14ac:dyDescent="0.2">
      <c r="D265" s="54"/>
      <c r="E265" s="54"/>
      <c r="F265" s="54"/>
      <c r="G265" s="54"/>
      <c r="H265" s="54"/>
      <c r="I265" s="54"/>
      <c r="J265" s="54"/>
    </row>
    <row r="266" spans="4:10" x14ac:dyDescent="0.2">
      <c r="D266" s="54"/>
      <c r="E266" s="54"/>
      <c r="F266" s="54"/>
      <c r="G266" s="54"/>
      <c r="H266" s="54"/>
      <c r="I266" s="54"/>
      <c r="J266" s="54"/>
    </row>
    <row r="267" spans="4:10" x14ac:dyDescent="0.2">
      <c r="D267" s="54"/>
      <c r="E267" s="54"/>
      <c r="F267" s="54"/>
      <c r="G267" s="54"/>
      <c r="H267" s="54"/>
      <c r="I267" s="54"/>
      <c r="J267" s="54"/>
    </row>
    <row r="268" spans="4:10" x14ac:dyDescent="0.2">
      <c r="D268" s="54"/>
      <c r="E268" s="54"/>
      <c r="F268" s="54"/>
      <c r="G268" s="54"/>
      <c r="H268" s="54"/>
      <c r="I268" s="54"/>
      <c r="J268" s="54"/>
    </row>
    <row r="269" spans="4:10" x14ac:dyDescent="0.2">
      <c r="D269" s="54"/>
      <c r="E269" s="54"/>
      <c r="F269" s="54"/>
      <c r="G269" s="54"/>
      <c r="H269" s="54"/>
      <c r="I269" s="54"/>
      <c r="J269" s="54"/>
    </row>
    <row r="270" spans="4:10" x14ac:dyDescent="0.2">
      <c r="D270" s="54"/>
      <c r="E270" s="54"/>
      <c r="F270" s="54"/>
      <c r="G270" s="54"/>
      <c r="H270" s="54"/>
      <c r="I270" s="54"/>
      <c r="J270" s="54"/>
    </row>
    <row r="271" spans="4:10" x14ac:dyDescent="0.2">
      <c r="D271" s="54"/>
      <c r="E271" s="54"/>
      <c r="F271" s="54"/>
      <c r="G271" s="54"/>
      <c r="H271" s="54"/>
      <c r="I271" s="54"/>
      <c r="J271" s="54"/>
    </row>
    <row r="272" spans="4:10" x14ac:dyDescent="0.2">
      <c r="D272" s="54"/>
      <c r="E272" s="54"/>
      <c r="F272" s="54"/>
      <c r="G272" s="54"/>
      <c r="H272" s="54"/>
      <c r="I272" s="54"/>
      <c r="J272" s="54"/>
    </row>
    <row r="273" spans="4:10" x14ac:dyDescent="0.2">
      <c r="D273" s="54"/>
      <c r="E273" s="54"/>
      <c r="F273" s="54"/>
      <c r="G273" s="54"/>
      <c r="H273" s="54"/>
      <c r="I273" s="54"/>
      <c r="J273" s="54"/>
    </row>
    <row r="274" spans="4:10" x14ac:dyDescent="0.2">
      <c r="D274" s="54"/>
      <c r="E274" s="54"/>
      <c r="F274" s="54"/>
      <c r="G274" s="54"/>
      <c r="H274" s="54"/>
      <c r="I274" s="54"/>
      <c r="J274" s="54"/>
    </row>
    <row r="275" spans="4:10" x14ac:dyDescent="0.2">
      <c r="D275" s="54"/>
      <c r="E275" s="54"/>
      <c r="F275" s="54"/>
      <c r="G275" s="54"/>
      <c r="H275" s="54"/>
      <c r="I275" s="54"/>
      <c r="J275" s="54"/>
    </row>
    <row r="276" spans="4:10" x14ac:dyDescent="0.2">
      <c r="D276" s="54"/>
      <c r="E276" s="54"/>
      <c r="F276" s="54"/>
      <c r="G276" s="54"/>
      <c r="H276" s="54"/>
      <c r="I276" s="54"/>
      <c r="J276" s="54"/>
    </row>
    <row r="277" spans="4:10" x14ac:dyDescent="0.2">
      <c r="D277" s="54"/>
      <c r="E277" s="54"/>
      <c r="F277" s="54"/>
      <c r="G277" s="54"/>
      <c r="H277" s="54"/>
      <c r="I277" s="54"/>
      <c r="J277" s="54"/>
    </row>
    <row r="278" spans="4:10" x14ac:dyDescent="0.2">
      <c r="D278" s="54"/>
      <c r="E278" s="54"/>
      <c r="F278" s="54"/>
      <c r="G278" s="54"/>
      <c r="H278" s="54"/>
      <c r="I278" s="54"/>
      <c r="J278" s="54"/>
    </row>
    <row r="279" spans="4:10" x14ac:dyDescent="0.2">
      <c r="D279" s="54"/>
      <c r="E279" s="54"/>
      <c r="F279" s="54"/>
      <c r="G279" s="54"/>
      <c r="H279" s="54"/>
      <c r="I279" s="54"/>
      <c r="J279" s="54"/>
    </row>
    <row r="280" spans="4:10" x14ac:dyDescent="0.2">
      <c r="D280" s="54"/>
      <c r="E280" s="54"/>
      <c r="F280" s="54"/>
      <c r="G280" s="54"/>
      <c r="H280" s="54"/>
      <c r="I280" s="54"/>
      <c r="J280" s="54"/>
    </row>
    <row r="281" spans="4:10" x14ac:dyDescent="0.2">
      <c r="D281" s="54"/>
      <c r="E281" s="54"/>
      <c r="F281" s="54"/>
      <c r="G281" s="54"/>
      <c r="H281" s="54"/>
      <c r="I281" s="54"/>
      <c r="J281" s="54"/>
    </row>
    <row r="282" spans="4:10" x14ac:dyDescent="0.2">
      <c r="D282" s="54"/>
      <c r="E282" s="54"/>
      <c r="F282" s="54"/>
      <c r="G282" s="54"/>
      <c r="H282" s="54"/>
      <c r="I282" s="54"/>
      <c r="J282" s="54"/>
    </row>
    <row r="283" spans="4:10" x14ac:dyDescent="0.2">
      <c r="D283" s="54"/>
      <c r="E283" s="54"/>
      <c r="F283" s="54"/>
      <c r="G283" s="54"/>
      <c r="H283" s="54"/>
      <c r="I283" s="54"/>
      <c r="J283" s="54"/>
    </row>
  </sheetData>
  <mergeCells count="30">
    <mergeCell ref="B20:M20"/>
    <mergeCell ref="B21:M21"/>
    <mergeCell ref="B22:M22"/>
    <mergeCell ref="B23:M23"/>
    <mergeCell ref="B5:C7"/>
    <mergeCell ref="K5:K7"/>
    <mergeCell ref="L5:L7"/>
    <mergeCell ref="M5:M7"/>
    <mergeCell ref="J5:J7"/>
    <mergeCell ref="B14:C14"/>
    <mergeCell ref="B15:C15"/>
    <mergeCell ref="B16:C16"/>
    <mergeCell ref="B17:C17"/>
    <mergeCell ref="B18:C18"/>
    <mergeCell ref="B19:C19"/>
    <mergeCell ref="B8:C8"/>
    <mergeCell ref="B9:C9"/>
    <mergeCell ref="B10:C10"/>
    <mergeCell ref="B11:C11"/>
    <mergeCell ref="B12:C12"/>
    <mergeCell ref="B13:C13"/>
    <mergeCell ref="I6:I7"/>
    <mergeCell ref="B2:M2"/>
    <mergeCell ref="D5:F5"/>
    <mergeCell ref="G5:I5"/>
    <mergeCell ref="D6:D7"/>
    <mergeCell ref="E6:E7"/>
    <mergeCell ref="F6:F7"/>
    <mergeCell ref="G6:G7"/>
    <mergeCell ref="H6:H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5"/>
  <sheetViews>
    <sheetView zoomScaleNormal="100" workbookViewId="0">
      <selection activeCell="I16" sqref="I16"/>
    </sheetView>
  </sheetViews>
  <sheetFormatPr baseColWidth="10" defaultRowHeight="15" x14ac:dyDescent="0.25"/>
  <cols>
    <col min="1" max="1" width="4.42578125" style="62" customWidth="1"/>
    <col min="2" max="2" width="20.42578125" style="62" customWidth="1"/>
    <col min="3" max="3" width="8.5703125" style="62" bestFit="1" customWidth="1"/>
    <col min="4" max="4" width="8.7109375" style="62" bestFit="1" customWidth="1"/>
    <col min="5" max="5" width="8.5703125" style="62" bestFit="1" customWidth="1"/>
    <col min="6" max="6" width="8.140625" style="62" bestFit="1" customWidth="1"/>
    <col min="7" max="7" width="11.85546875" style="62" customWidth="1"/>
    <col min="8" max="16384" width="11.42578125" style="62"/>
  </cols>
  <sheetData>
    <row r="2" spans="2:10" x14ac:dyDescent="0.25">
      <c r="B2" s="59" t="s">
        <v>72</v>
      </c>
      <c r="C2" s="60"/>
      <c r="D2" s="60"/>
      <c r="E2" s="60"/>
      <c r="F2" s="60"/>
      <c r="G2" s="60"/>
      <c r="H2" s="60"/>
      <c r="I2" s="61"/>
      <c r="J2" s="60"/>
    </row>
    <row r="3" spans="2:10" x14ac:dyDescent="0.25">
      <c r="B3" s="48" t="s">
        <v>61</v>
      </c>
      <c r="C3" s="60"/>
      <c r="D3" s="60"/>
      <c r="E3" s="60"/>
      <c r="F3" s="60"/>
      <c r="G3" s="60"/>
      <c r="H3" s="60"/>
      <c r="I3" s="61"/>
      <c r="J3" s="60"/>
    </row>
    <row r="4" spans="2:10" x14ac:dyDescent="0.25">
      <c r="B4" s="59"/>
      <c r="C4" s="60"/>
      <c r="D4" s="60"/>
      <c r="E4" s="60"/>
      <c r="F4" s="60"/>
      <c r="G4" s="60"/>
      <c r="H4" s="60"/>
      <c r="I4" s="61"/>
      <c r="J4" s="60"/>
    </row>
    <row r="5" spans="2:10" ht="15" customHeight="1" x14ac:dyDescent="0.25">
      <c r="B5" s="331" t="s">
        <v>18</v>
      </c>
      <c r="C5" s="332">
        <v>2019</v>
      </c>
      <c r="D5" s="332"/>
      <c r="E5" s="332">
        <v>2020</v>
      </c>
      <c r="F5" s="332"/>
      <c r="G5" s="333" t="s">
        <v>54</v>
      </c>
      <c r="H5" s="329" t="s">
        <v>55</v>
      </c>
      <c r="I5" s="333" t="s">
        <v>56</v>
      </c>
      <c r="J5" s="329" t="s">
        <v>57</v>
      </c>
    </row>
    <row r="6" spans="2:10" x14ac:dyDescent="0.25">
      <c r="B6" s="331"/>
      <c r="C6" s="330" t="s">
        <v>58</v>
      </c>
      <c r="D6" s="330" t="s">
        <v>59</v>
      </c>
      <c r="E6" s="330" t="s">
        <v>58</v>
      </c>
      <c r="F6" s="330" t="s">
        <v>59</v>
      </c>
      <c r="G6" s="334"/>
      <c r="H6" s="329"/>
      <c r="I6" s="334"/>
      <c r="J6" s="329"/>
    </row>
    <row r="7" spans="2:10" x14ac:dyDescent="0.25">
      <c r="B7" s="331"/>
      <c r="C7" s="330"/>
      <c r="D7" s="330"/>
      <c r="E7" s="330"/>
      <c r="F7" s="330"/>
      <c r="G7" s="335"/>
      <c r="H7" s="329"/>
      <c r="I7" s="335"/>
      <c r="J7" s="329"/>
    </row>
    <row r="8" spans="2:10" x14ac:dyDescent="0.25">
      <c r="B8" s="66" t="s">
        <v>2</v>
      </c>
      <c r="C8" s="55">
        <v>241572</v>
      </c>
      <c r="D8" s="55">
        <v>3303877.3406800008</v>
      </c>
      <c r="E8" s="67">
        <v>206407</v>
      </c>
      <c r="F8" s="67">
        <v>2892672.67539</v>
      </c>
      <c r="G8" s="63">
        <v>0.25506561167330466</v>
      </c>
      <c r="H8" s="64">
        <v>-0.14556736707896611</v>
      </c>
      <c r="I8" s="63">
        <v>0.244041664736664</v>
      </c>
      <c r="J8" s="64">
        <v>-0.12446123838403973</v>
      </c>
    </row>
    <row r="9" spans="2:10" x14ac:dyDescent="0.25">
      <c r="B9" s="66" t="s">
        <v>3</v>
      </c>
      <c r="C9" s="55">
        <v>64393</v>
      </c>
      <c r="D9" s="55">
        <v>867768.22512999969</v>
      </c>
      <c r="E9" s="67">
        <v>52848</v>
      </c>
      <c r="F9" s="67">
        <v>749431.55038999999</v>
      </c>
      <c r="G9" s="63">
        <v>6.5306445254815992E-2</v>
      </c>
      <c r="H9" s="64">
        <v>-0.17928967434348453</v>
      </c>
      <c r="I9" s="63">
        <v>6.3226138484091185E-2</v>
      </c>
      <c r="J9" s="64">
        <v>-0.13636898806967929</v>
      </c>
    </row>
    <row r="10" spans="2:10" ht="15" customHeight="1" x14ac:dyDescent="0.25">
      <c r="B10" s="66" t="s">
        <v>5</v>
      </c>
      <c r="C10" s="55">
        <v>45090</v>
      </c>
      <c r="D10" s="55">
        <v>594347.22308000003</v>
      </c>
      <c r="E10" s="67">
        <v>34354</v>
      </c>
      <c r="F10" s="67">
        <v>450009.04551999999</v>
      </c>
      <c r="G10" s="63">
        <v>4.2452649490689311E-2</v>
      </c>
      <c r="H10" s="64">
        <v>-0.23810157462852075</v>
      </c>
      <c r="I10" s="63">
        <v>3.7965220728076871E-2</v>
      </c>
      <c r="J10" s="64">
        <v>-0.24285160585426324</v>
      </c>
    </row>
    <row r="11" spans="2:10" ht="15" customHeight="1" x14ac:dyDescent="0.25">
      <c r="B11" s="66" t="s">
        <v>6</v>
      </c>
      <c r="C11" s="55">
        <v>1</v>
      </c>
      <c r="D11" s="55">
        <v>0</v>
      </c>
      <c r="E11" s="67">
        <v>2</v>
      </c>
      <c r="F11" s="67">
        <v>36.049999999999997</v>
      </c>
      <c r="G11" s="63">
        <v>2.4714821849385406E-6</v>
      </c>
      <c r="H11" s="64">
        <v>1</v>
      </c>
      <c r="I11" s="63">
        <v>3.0413748809552399E-6</v>
      </c>
      <c r="J11" s="63" t="s">
        <v>60</v>
      </c>
    </row>
    <row r="12" spans="2:10" ht="15" customHeight="1" x14ac:dyDescent="0.25">
      <c r="B12" s="66" t="s">
        <v>7</v>
      </c>
      <c r="C12" s="55">
        <v>2</v>
      </c>
      <c r="D12" s="55">
        <v>0</v>
      </c>
      <c r="E12" s="67">
        <v>2</v>
      </c>
      <c r="F12" s="67">
        <v>6.6</v>
      </c>
      <c r="G12" s="63">
        <v>2.4714821849385406E-6</v>
      </c>
      <c r="H12" s="64">
        <v>0</v>
      </c>
      <c r="I12" s="63">
        <v>5.568120447796001E-7</v>
      </c>
      <c r="J12" s="63" t="s">
        <v>60</v>
      </c>
    </row>
    <row r="13" spans="2:10" ht="15" customHeight="1" x14ac:dyDescent="0.25">
      <c r="B13" s="66" t="s">
        <v>8</v>
      </c>
      <c r="C13" s="55">
        <v>303727</v>
      </c>
      <c r="D13" s="55">
        <v>4538312.9452799996</v>
      </c>
      <c r="E13" s="67">
        <v>315119</v>
      </c>
      <c r="F13" s="67">
        <v>4842884.8262100015</v>
      </c>
      <c r="G13" s="63">
        <v>0.38940549731782398</v>
      </c>
      <c r="H13" s="64">
        <v>3.7507366812960324E-2</v>
      </c>
      <c r="I13" s="63">
        <v>0.40857221253243781</v>
      </c>
      <c r="J13" s="64">
        <v>6.7111255790935923E-2</v>
      </c>
    </row>
    <row r="14" spans="2:10" ht="15" customHeight="1" x14ac:dyDescent="0.25">
      <c r="B14" s="66" t="s">
        <v>12</v>
      </c>
      <c r="C14" s="55">
        <v>38405</v>
      </c>
      <c r="D14" s="55">
        <v>608802.45276000001</v>
      </c>
      <c r="E14" s="67">
        <v>31489</v>
      </c>
      <c r="F14" s="67">
        <v>492357.17125000001</v>
      </c>
      <c r="G14" s="63">
        <v>3.8912251260764849E-2</v>
      </c>
      <c r="H14" s="64">
        <v>-0.18008071865642494</v>
      </c>
      <c r="I14" s="63">
        <v>4.1537939891759433E-2</v>
      </c>
      <c r="J14" s="64">
        <v>-0.19126940271363305</v>
      </c>
    </row>
    <row r="15" spans="2:10" x14ac:dyDescent="0.25">
      <c r="B15" s="66" t="s">
        <v>13</v>
      </c>
      <c r="C15" s="55">
        <v>30907</v>
      </c>
      <c r="D15" s="55">
        <v>340233.07100999996</v>
      </c>
      <c r="E15" s="67">
        <v>28175</v>
      </c>
      <c r="F15" s="67">
        <v>357235.67739000003</v>
      </c>
      <c r="G15" s="63">
        <v>3.4817005280321688E-2</v>
      </c>
      <c r="H15" s="64">
        <v>-8.8394214902772841E-2</v>
      </c>
      <c r="I15" s="63">
        <v>3.0138352726629014E-2</v>
      </c>
      <c r="J15" s="64">
        <v>4.9973408903276006E-2</v>
      </c>
    </row>
    <row r="16" spans="2:10" ht="15" customHeight="1" x14ac:dyDescent="0.25">
      <c r="B16" s="66" t="s">
        <v>14</v>
      </c>
      <c r="C16" s="55">
        <v>181</v>
      </c>
      <c r="D16" s="55">
        <v>1462.3889999999999</v>
      </c>
      <c r="E16" s="67">
        <v>43</v>
      </c>
      <c r="F16" s="67">
        <v>591.96799999999996</v>
      </c>
      <c r="G16" s="63">
        <v>5.3136866976178621E-5</v>
      </c>
      <c r="H16" s="64">
        <v>-0.76243093922651939</v>
      </c>
      <c r="I16" s="63">
        <v>4.9941653412740956E-5</v>
      </c>
      <c r="J16" s="64">
        <v>-0.59520483264028923</v>
      </c>
    </row>
    <row r="17" spans="2:13" ht="15" customHeight="1" x14ac:dyDescent="0.25">
      <c r="B17" s="66" t="s">
        <v>15</v>
      </c>
      <c r="C17" s="55">
        <v>12834</v>
      </c>
      <c r="D17" s="55">
        <v>142602.99747000003</v>
      </c>
      <c r="E17" s="67">
        <v>10264</v>
      </c>
      <c r="F17" s="67">
        <v>120203.44471999998</v>
      </c>
      <c r="G17" s="63">
        <v>1.268364657310459E-2</v>
      </c>
      <c r="H17" s="64">
        <v>-0.20024933769674302</v>
      </c>
      <c r="I17" s="63">
        <v>1.0141019067287094E-2</v>
      </c>
      <c r="J17" s="64">
        <v>-0.15707631078871487</v>
      </c>
    </row>
    <row r="18" spans="2:13" ht="15" customHeight="1" x14ac:dyDescent="0.25">
      <c r="B18" s="66" t="s">
        <v>17</v>
      </c>
      <c r="C18" s="55">
        <v>138778</v>
      </c>
      <c r="D18" s="55">
        <v>2003472.7000000002</v>
      </c>
      <c r="E18" s="67">
        <v>130528</v>
      </c>
      <c r="F18" s="67">
        <v>1947762.8569999998</v>
      </c>
      <c r="G18" s="63">
        <v>0.16129881331782892</v>
      </c>
      <c r="H18" s="64">
        <v>-5.9447462854342908E-2</v>
      </c>
      <c r="I18" s="63">
        <v>0.16432391199271604</v>
      </c>
      <c r="J18" s="64">
        <v>-2.7806639441605736E-2</v>
      </c>
    </row>
    <row r="19" spans="2:13" x14ac:dyDescent="0.25">
      <c r="B19" s="68" t="s">
        <v>71</v>
      </c>
      <c r="C19" s="69">
        <v>875890</v>
      </c>
      <c r="D19" s="69">
        <v>12400879.344410002</v>
      </c>
      <c r="E19" s="69">
        <v>809231</v>
      </c>
      <c r="F19" s="69">
        <v>11853191.865870003</v>
      </c>
      <c r="G19" s="70">
        <v>1</v>
      </c>
      <c r="H19" s="71">
        <v>-7.6104305335144826E-2</v>
      </c>
      <c r="I19" s="70">
        <v>1</v>
      </c>
      <c r="J19" s="71">
        <v>-4.4165213073126382E-2</v>
      </c>
    </row>
    <row r="20" spans="2:13" ht="13.5" customHeight="1" x14ac:dyDescent="0.25">
      <c r="B20" s="314" t="s">
        <v>73</v>
      </c>
      <c r="C20" s="314"/>
      <c r="D20" s="314"/>
      <c r="E20" s="314"/>
      <c r="F20" s="314"/>
      <c r="G20" s="314"/>
      <c r="H20" s="314"/>
      <c r="I20" s="314"/>
      <c r="J20" s="314"/>
    </row>
    <row r="21" spans="2:13" ht="11.25" customHeight="1" x14ac:dyDescent="0.25">
      <c r="B21" s="327" t="s">
        <v>74</v>
      </c>
      <c r="C21" s="327"/>
      <c r="D21" s="327"/>
      <c r="E21" s="327"/>
      <c r="F21" s="327"/>
      <c r="G21" s="327"/>
      <c r="H21" s="327"/>
      <c r="I21" s="327"/>
      <c r="J21" s="327"/>
    </row>
    <row r="22" spans="2:13" x14ac:dyDescent="0.25">
      <c r="B22" s="328"/>
      <c r="C22" s="328"/>
      <c r="D22" s="328"/>
      <c r="E22" s="328"/>
      <c r="F22" s="328"/>
      <c r="G22" s="328"/>
      <c r="H22" s="328"/>
      <c r="I22" s="328"/>
      <c r="J22" s="328"/>
      <c r="K22" s="328"/>
      <c r="L22" s="328"/>
      <c r="M22" s="328"/>
    </row>
    <row r="23" spans="2:13" x14ac:dyDescent="0.25">
      <c r="C23" s="65"/>
      <c r="D23" s="65"/>
      <c r="E23" s="65"/>
      <c r="F23" s="65"/>
    </row>
    <row r="24" spans="2:13" x14ac:dyDescent="0.25">
      <c r="C24" s="65"/>
      <c r="D24" s="65"/>
      <c r="E24" s="65"/>
      <c r="F24" s="65"/>
    </row>
    <row r="25" spans="2:13" x14ac:dyDescent="0.25">
      <c r="C25" s="65"/>
      <c r="D25" s="65"/>
      <c r="E25" s="65"/>
      <c r="F25" s="65"/>
    </row>
    <row r="26" spans="2:13" x14ac:dyDescent="0.25">
      <c r="C26" s="65"/>
      <c r="D26" s="65"/>
      <c r="E26" s="65"/>
      <c r="F26" s="65"/>
    </row>
    <row r="27" spans="2:13" x14ac:dyDescent="0.25">
      <c r="C27" s="65"/>
      <c r="D27" s="65"/>
      <c r="E27" s="65"/>
      <c r="F27" s="65"/>
    </row>
    <row r="28" spans="2:13" x14ac:dyDescent="0.25">
      <c r="C28" s="65"/>
      <c r="D28" s="65"/>
      <c r="E28" s="65"/>
      <c r="F28" s="65"/>
    </row>
    <row r="29" spans="2:13" x14ac:dyDescent="0.25">
      <c r="C29" s="65"/>
      <c r="D29" s="65"/>
      <c r="E29" s="65"/>
      <c r="F29" s="65"/>
    </row>
    <row r="30" spans="2:13" x14ac:dyDescent="0.25">
      <c r="C30" s="65"/>
      <c r="D30" s="65"/>
      <c r="E30" s="65"/>
      <c r="F30" s="65"/>
    </row>
    <row r="31" spans="2:13" x14ac:dyDescent="0.25">
      <c r="C31" s="65"/>
      <c r="D31" s="65"/>
      <c r="E31" s="65"/>
      <c r="F31" s="65"/>
    </row>
    <row r="32" spans="2:13" x14ac:dyDescent="0.25">
      <c r="C32" s="65"/>
      <c r="D32" s="65"/>
      <c r="E32" s="65"/>
      <c r="F32" s="65"/>
    </row>
    <row r="33" spans="3:6" x14ac:dyDescent="0.25">
      <c r="C33" s="65"/>
      <c r="D33" s="65"/>
      <c r="E33" s="65"/>
      <c r="F33" s="65"/>
    </row>
    <row r="34" spans="3:6" x14ac:dyDescent="0.25">
      <c r="C34" s="65"/>
      <c r="D34" s="65"/>
      <c r="E34" s="65"/>
      <c r="F34" s="65"/>
    </row>
    <row r="35" spans="3:6" x14ac:dyDescent="0.25">
      <c r="C35" s="65"/>
      <c r="D35" s="65"/>
      <c r="E35" s="65"/>
      <c r="F35" s="65"/>
    </row>
  </sheetData>
  <mergeCells count="14">
    <mergeCell ref="B21:J21"/>
    <mergeCell ref="B22:M22"/>
    <mergeCell ref="J5:J7"/>
    <mergeCell ref="C6:C7"/>
    <mergeCell ref="D6:D7"/>
    <mergeCell ref="E6:E7"/>
    <mergeCell ref="F6:F7"/>
    <mergeCell ref="B20:J20"/>
    <mergeCell ref="B5:B7"/>
    <mergeCell ref="C5:D5"/>
    <mergeCell ref="E5:F5"/>
    <mergeCell ref="G5:G7"/>
    <mergeCell ref="H5:H7"/>
    <mergeCell ref="I5:I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69"/>
  <sheetViews>
    <sheetView zoomScale="90" zoomScaleNormal="90" workbookViewId="0">
      <selection activeCell="B66" sqref="B66:B67"/>
    </sheetView>
  </sheetViews>
  <sheetFormatPr baseColWidth="10" defaultColWidth="11.42578125" defaultRowHeight="11.25" x14ac:dyDescent="0.2"/>
  <cols>
    <col min="1" max="1" width="10.140625" style="81" customWidth="1"/>
    <col min="2" max="2" width="45.28515625" style="81" customWidth="1"/>
    <col min="3" max="3" width="34.85546875" style="81" customWidth="1"/>
    <col min="4" max="4" width="22.85546875" style="81" bestFit="1" customWidth="1"/>
    <col min="5" max="5" width="10.140625" style="81" bestFit="1" customWidth="1"/>
    <col min="6" max="6" width="10.7109375" style="81" bestFit="1" customWidth="1"/>
    <col min="7" max="7" width="10.5703125" style="81" customWidth="1"/>
    <col min="8" max="8" width="15.5703125" style="81" bestFit="1" customWidth="1"/>
    <col min="9" max="9" width="17.7109375" style="81" customWidth="1"/>
    <col min="10" max="10" width="16.28515625" style="81" customWidth="1"/>
    <col min="11" max="11" width="14.85546875" style="81" customWidth="1"/>
    <col min="12" max="16384" width="11.42578125" style="81"/>
  </cols>
  <sheetData>
    <row r="2" spans="1:13" ht="15" x14ac:dyDescent="0.2">
      <c r="B2" s="78" t="s">
        <v>75</v>
      </c>
    </row>
    <row r="3" spans="1:13" x14ac:dyDescent="0.2">
      <c r="B3" s="79"/>
    </row>
    <row r="4" spans="1:13" ht="12.75" x14ac:dyDescent="0.2">
      <c r="B4" s="154" t="s">
        <v>76</v>
      </c>
    </row>
    <row r="5" spans="1:13" ht="22.5" x14ac:dyDescent="0.2">
      <c r="A5" s="184"/>
      <c r="B5" s="151" t="s">
        <v>105</v>
      </c>
      <c r="C5" s="151" t="s">
        <v>77</v>
      </c>
      <c r="D5" s="93">
        <v>2016</v>
      </c>
      <c r="E5" s="93">
        <v>2017</v>
      </c>
      <c r="F5" s="93">
        <v>2018</v>
      </c>
      <c r="G5" s="93">
        <v>2019</v>
      </c>
      <c r="H5" s="93">
        <v>2020</v>
      </c>
      <c r="I5" s="94" t="s">
        <v>78</v>
      </c>
      <c r="J5" s="94" t="s">
        <v>83</v>
      </c>
    </row>
    <row r="6" spans="1:13" x14ac:dyDescent="0.2">
      <c r="B6" s="361" t="s">
        <v>115</v>
      </c>
      <c r="C6" s="82" t="s">
        <v>0</v>
      </c>
      <c r="D6" s="98">
        <v>16323</v>
      </c>
      <c r="E6" s="98">
        <v>16120</v>
      </c>
      <c r="F6" s="98">
        <v>15554</v>
      </c>
      <c r="G6" s="98">
        <v>14103</v>
      </c>
      <c r="H6" s="99">
        <v>12896</v>
      </c>
      <c r="I6" s="102">
        <v>0.86538719634948325</v>
      </c>
      <c r="J6" s="102">
        <v>-8.5584627384244438E-2</v>
      </c>
      <c r="K6" s="84"/>
      <c r="L6" s="85"/>
      <c r="M6" s="85"/>
    </row>
    <row r="7" spans="1:13" x14ac:dyDescent="0.2">
      <c r="B7" s="362"/>
      <c r="C7" s="82" t="s">
        <v>21</v>
      </c>
      <c r="D7" s="98">
        <v>1325</v>
      </c>
      <c r="E7" s="98">
        <v>3998</v>
      </c>
      <c r="F7" s="98">
        <v>2738</v>
      </c>
      <c r="G7" s="98">
        <v>3139</v>
      </c>
      <c r="H7" s="99">
        <v>1933</v>
      </c>
      <c r="I7" s="102">
        <v>0.12971413233123072</v>
      </c>
      <c r="J7" s="102">
        <v>-0.38419878942338326</v>
      </c>
      <c r="K7" s="84"/>
      <c r="L7" s="85"/>
      <c r="M7" s="85"/>
    </row>
    <row r="8" spans="1:13" x14ac:dyDescent="0.2">
      <c r="B8" s="363"/>
      <c r="C8" s="82" t="s">
        <v>1</v>
      </c>
      <c r="D8" s="98">
        <v>47</v>
      </c>
      <c r="E8" s="98">
        <v>46</v>
      </c>
      <c r="F8" s="98">
        <v>56</v>
      </c>
      <c r="G8" s="98">
        <v>85</v>
      </c>
      <c r="H8" s="99">
        <v>73</v>
      </c>
      <c r="I8" s="102">
        <v>4.8986713192860016E-3</v>
      </c>
      <c r="J8" s="102">
        <v>-0.14117647058823535</v>
      </c>
      <c r="K8" s="84"/>
      <c r="L8" s="85"/>
      <c r="M8" s="85"/>
    </row>
    <row r="9" spans="1:13" x14ac:dyDescent="0.2">
      <c r="B9" s="353" t="s">
        <v>106</v>
      </c>
      <c r="C9" s="355"/>
      <c r="D9" s="100">
        <v>17695</v>
      </c>
      <c r="E9" s="100">
        <v>20164</v>
      </c>
      <c r="F9" s="100">
        <v>18348</v>
      </c>
      <c r="G9" s="100">
        <v>17327</v>
      </c>
      <c r="H9" s="100">
        <v>14902</v>
      </c>
      <c r="I9" s="103">
        <v>1</v>
      </c>
      <c r="J9" s="103">
        <v>-0.13995498355168234</v>
      </c>
      <c r="K9" s="86"/>
      <c r="L9" s="85"/>
      <c r="M9" s="85"/>
    </row>
    <row r="10" spans="1:13" x14ac:dyDescent="0.2">
      <c r="B10" s="361" t="s">
        <v>116</v>
      </c>
      <c r="C10" s="82" t="s">
        <v>29</v>
      </c>
      <c r="D10" s="98">
        <v>10398</v>
      </c>
      <c r="E10" s="98">
        <v>9321</v>
      </c>
      <c r="F10" s="98">
        <v>10002</v>
      </c>
      <c r="G10" s="98">
        <v>9695</v>
      </c>
      <c r="H10" s="99">
        <v>10542</v>
      </c>
      <c r="I10" s="87">
        <v>0.97331732988643704</v>
      </c>
      <c r="J10" s="87">
        <v>8.7364620938628068E-2</v>
      </c>
      <c r="K10" s="84"/>
      <c r="L10" s="85"/>
      <c r="M10" s="85"/>
    </row>
    <row r="11" spans="1:13" x14ac:dyDescent="0.2">
      <c r="B11" s="362"/>
      <c r="C11" s="82" t="s">
        <v>30</v>
      </c>
      <c r="D11" s="98">
        <v>80</v>
      </c>
      <c r="E11" s="98">
        <v>63</v>
      </c>
      <c r="F11" s="98">
        <v>71</v>
      </c>
      <c r="G11" s="98">
        <v>77</v>
      </c>
      <c r="H11" s="99">
        <v>114</v>
      </c>
      <c r="I11" s="102">
        <v>1.0525343920228972E-2</v>
      </c>
      <c r="J11" s="102">
        <v>0.48051948051948057</v>
      </c>
      <c r="K11" s="84"/>
      <c r="L11" s="85"/>
      <c r="M11" s="85"/>
    </row>
    <row r="12" spans="1:13" x14ac:dyDescent="0.2">
      <c r="B12" s="362"/>
      <c r="C12" s="82" t="s">
        <v>79</v>
      </c>
      <c r="D12" s="98">
        <v>105</v>
      </c>
      <c r="E12" s="98">
        <v>121</v>
      </c>
      <c r="F12" s="98">
        <v>84</v>
      </c>
      <c r="G12" s="98">
        <v>106</v>
      </c>
      <c r="H12" s="99">
        <v>90</v>
      </c>
      <c r="I12" s="102">
        <v>8.3094820422860306E-3</v>
      </c>
      <c r="J12" s="102">
        <v>-0.15094339622641506</v>
      </c>
      <c r="K12" s="84"/>
      <c r="L12" s="85"/>
      <c r="M12" s="85"/>
    </row>
    <row r="13" spans="1:13" x14ac:dyDescent="0.2">
      <c r="B13" s="362"/>
      <c r="C13" s="82" t="s">
        <v>80</v>
      </c>
      <c r="D13" s="98">
        <v>135</v>
      </c>
      <c r="E13" s="98">
        <v>150</v>
      </c>
      <c r="F13" s="98">
        <v>113</v>
      </c>
      <c r="G13" s="98">
        <v>138</v>
      </c>
      <c r="H13" s="99">
        <v>83</v>
      </c>
      <c r="I13" s="102">
        <v>7.6631889945526725E-3</v>
      </c>
      <c r="J13" s="102">
        <v>-0.39855072463768115</v>
      </c>
      <c r="K13" s="84"/>
      <c r="L13" s="85"/>
      <c r="M13" s="85"/>
    </row>
    <row r="14" spans="1:13" ht="11.25" customHeight="1" x14ac:dyDescent="0.2">
      <c r="B14" s="363"/>
      <c r="C14" s="82" t="s">
        <v>109</v>
      </c>
      <c r="D14" s="98">
        <v>2</v>
      </c>
      <c r="E14" s="98">
        <v>4</v>
      </c>
      <c r="F14" s="98">
        <v>11</v>
      </c>
      <c r="G14" s="98">
        <v>6</v>
      </c>
      <c r="H14" s="99">
        <v>2</v>
      </c>
      <c r="I14" s="102">
        <v>1.8465515649524513E-4</v>
      </c>
      <c r="J14" s="102">
        <v>-0.66666666666666674</v>
      </c>
      <c r="K14" s="84"/>
      <c r="L14" s="85"/>
      <c r="M14" s="85"/>
    </row>
    <row r="15" spans="1:13" x14ac:dyDescent="0.2">
      <c r="B15" s="353" t="s">
        <v>107</v>
      </c>
      <c r="C15" s="355"/>
      <c r="D15" s="100">
        <v>10720</v>
      </c>
      <c r="E15" s="100">
        <v>9659</v>
      </c>
      <c r="F15" s="100">
        <v>10281</v>
      </c>
      <c r="G15" s="100">
        <v>10022</v>
      </c>
      <c r="H15" s="100">
        <v>10831</v>
      </c>
      <c r="I15" s="103">
        <v>1</v>
      </c>
      <c r="J15" s="103">
        <v>8.0722410696467684E-2</v>
      </c>
      <c r="K15" s="86"/>
      <c r="L15" s="85"/>
      <c r="M15" s="85"/>
    </row>
    <row r="16" spans="1:13" x14ac:dyDescent="0.2">
      <c r="B16" s="351" t="s">
        <v>110</v>
      </c>
      <c r="C16" s="352"/>
      <c r="D16" s="101">
        <v>28415</v>
      </c>
      <c r="E16" s="101">
        <v>29823</v>
      </c>
      <c r="F16" s="101">
        <v>28629</v>
      </c>
      <c r="G16" s="101">
        <v>27349</v>
      </c>
      <c r="H16" s="101">
        <v>25733</v>
      </c>
      <c r="I16" s="104"/>
      <c r="J16" s="104">
        <v>-5.908808365936602E-2</v>
      </c>
      <c r="K16" s="86"/>
      <c r="M16" s="85"/>
    </row>
    <row r="17" spans="1:14" x14ac:dyDescent="0.2">
      <c r="B17" s="358" t="s">
        <v>108</v>
      </c>
      <c r="C17" s="358"/>
      <c r="D17" s="358"/>
      <c r="E17" s="358"/>
      <c r="F17" s="358"/>
      <c r="G17" s="358"/>
      <c r="H17" s="358"/>
      <c r="I17" s="358"/>
      <c r="J17" s="358"/>
    </row>
    <row r="19" spans="1:14" ht="12.75" x14ac:dyDescent="0.2">
      <c r="B19" s="154" t="s">
        <v>139</v>
      </c>
    </row>
    <row r="20" spans="1:14" ht="12.75" customHeight="1" x14ac:dyDescent="0.2">
      <c r="A20" s="184"/>
      <c r="B20" s="360" t="s">
        <v>81</v>
      </c>
      <c r="C20" s="360" t="s">
        <v>111</v>
      </c>
      <c r="D20" s="360" t="s">
        <v>82</v>
      </c>
      <c r="E20" s="360">
        <v>2016</v>
      </c>
      <c r="F20" s="346">
        <f>+E20+1</f>
        <v>2017</v>
      </c>
      <c r="G20" s="346">
        <f t="shared" ref="G20:H20" si="0">+F20+1</f>
        <v>2018</v>
      </c>
      <c r="H20" s="346">
        <f t="shared" si="0"/>
        <v>2019</v>
      </c>
      <c r="I20" s="346">
        <v>2020</v>
      </c>
      <c r="J20" s="369" t="s">
        <v>78</v>
      </c>
      <c r="K20" s="346" t="s">
        <v>83</v>
      </c>
    </row>
    <row r="21" spans="1:14" x14ac:dyDescent="0.2">
      <c r="B21" s="360"/>
      <c r="C21" s="360"/>
      <c r="D21" s="360"/>
      <c r="E21" s="360"/>
      <c r="F21" s="346"/>
      <c r="G21" s="346"/>
      <c r="H21" s="346"/>
      <c r="I21" s="346"/>
      <c r="J21" s="369"/>
      <c r="K21" s="346"/>
    </row>
    <row r="22" spans="1:14" x14ac:dyDescent="0.2">
      <c r="B22" s="364" t="s">
        <v>117</v>
      </c>
      <c r="C22" s="82" t="s">
        <v>84</v>
      </c>
      <c r="D22" s="88" t="s">
        <v>120</v>
      </c>
      <c r="E22" s="106">
        <v>55.296113999999996</v>
      </c>
      <c r="F22" s="106">
        <v>57.051084169999996</v>
      </c>
      <c r="G22" s="106">
        <v>46.331162980000002</v>
      </c>
      <c r="H22" s="106">
        <v>41.573194579999999</v>
      </c>
      <c r="I22" s="112">
        <v>50.1450046</v>
      </c>
      <c r="J22" s="105">
        <v>9.5635858275836733E-2</v>
      </c>
      <c r="K22" s="105">
        <v>0.20618598369930696</v>
      </c>
      <c r="M22" s="85"/>
      <c r="N22" s="85"/>
    </row>
    <row r="23" spans="1:14" ht="22.5" x14ac:dyDescent="0.2">
      <c r="B23" s="365"/>
      <c r="C23" s="82" t="s">
        <v>85</v>
      </c>
      <c r="D23" s="88" t="s">
        <v>86</v>
      </c>
      <c r="E23" s="106">
        <v>10.60560128</v>
      </c>
      <c r="F23" s="106">
        <v>4.5233811999999993</v>
      </c>
      <c r="G23" s="106">
        <v>0</v>
      </c>
      <c r="H23" s="106">
        <v>11.69270047</v>
      </c>
      <c r="I23" s="112">
        <v>38.878395810000001</v>
      </c>
      <c r="J23" s="105">
        <v>7.4148338031602146E-2</v>
      </c>
      <c r="K23" s="105">
        <v>2.3250142607989002</v>
      </c>
      <c r="M23" s="85"/>
      <c r="N23" s="85"/>
    </row>
    <row r="24" spans="1:14" ht="22.5" x14ac:dyDescent="0.2">
      <c r="B24" s="365"/>
      <c r="C24" s="82" t="s">
        <v>87</v>
      </c>
      <c r="D24" s="88" t="s">
        <v>121</v>
      </c>
      <c r="E24" s="106">
        <v>7.8171851999999999</v>
      </c>
      <c r="F24" s="106">
        <v>0.566577</v>
      </c>
      <c r="G24" s="106">
        <v>1.5779717600000001</v>
      </c>
      <c r="H24" s="106">
        <v>0.64533810000000003</v>
      </c>
      <c r="I24" s="112">
        <v>32.690345360000002</v>
      </c>
      <c r="J24" s="105">
        <v>6.2346573916499698E-2</v>
      </c>
      <c r="K24" s="105">
        <v>49.656152736061919</v>
      </c>
      <c r="M24" s="85"/>
      <c r="N24" s="85"/>
    </row>
    <row r="25" spans="1:14" x14ac:dyDescent="0.2">
      <c r="B25" s="366"/>
      <c r="C25" s="367" t="s">
        <v>88</v>
      </c>
      <c r="D25" s="368"/>
      <c r="E25" s="106">
        <v>474.88254940999911</v>
      </c>
      <c r="F25" s="106">
        <v>432.51998160999932</v>
      </c>
      <c r="G25" s="106">
        <v>411.48815602000082</v>
      </c>
      <c r="H25" s="106">
        <v>408.3454208299994</v>
      </c>
      <c r="I25" s="112">
        <v>402.61892090999976</v>
      </c>
      <c r="J25" s="105">
        <v>0.76786922977606142</v>
      </c>
      <c r="K25" s="105">
        <v>-1.4023666307705906E-2</v>
      </c>
      <c r="M25" s="85"/>
      <c r="N25" s="85"/>
    </row>
    <row r="26" spans="1:14" ht="13.9" customHeight="1" x14ac:dyDescent="0.2">
      <c r="B26" s="353" t="s">
        <v>112</v>
      </c>
      <c r="C26" s="354"/>
      <c r="D26" s="355"/>
      <c r="E26" s="109">
        <v>548.60144988999912</v>
      </c>
      <c r="F26" s="109">
        <v>494.6610239799993</v>
      </c>
      <c r="G26" s="109">
        <v>459.39729076000083</v>
      </c>
      <c r="H26" s="109">
        <v>462.25665397999938</v>
      </c>
      <c r="I26" s="109">
        <v>524.33266667999976</v>
      </c>
      <c r="J26" s="110">
        <v>1</v>
      </c>
      <c r="K26" s="110">
        <v>0.13428906250570982</v>
      </c>
      <c r="M26" s="85"/>
      <c r="N26" s="85"/>
    </row>
    <row r="27" spans="1:14" ht="22.5" x14ac:dyDescent="0.2">
      <c r="B27" s="364" t="s">
        <v>118</v>
      </c>
      <c r="C27" s="82" t="s">
        <v>89</v>
      </c>
      <c r="D27" s="88" t="s">
        <v>122</v>
      </c>
      <c r="E27" s="106">
        <v>0</v>
      </c>
      <c r="F27" s="106">
        <v>11.659952669999999</v>
      </c>
      <c r="G27" s="106">
        <v>62.192646210000007</v>
      </c>
      <c r="H27" s="106">
        <v>156.98250096000004</v>
      </c>
      <c r="I27" s="112">
        <v>427.85117394999992</v>
      </c>
      <c r="J27" s="105">
        <v>0.64913649769351967</v>
      </c>
      <c r="K27" s="105">
        <v>1.725470490873493</v>
      </c>
      <c r="M27" s="85"/>
      <c r="N27" s="85"/>
    </row>
    <row r="28" spans="1:14" ht="22.5" x14ac:dyDescent="0.2">
      <c r="B28" s="365"/>
      <c r="C28" s="82" t="s">
        <v>90</v>
      </c>
      <c r="D28" s="88" t="s">
        <v>123</v>
      </c>
      <c r="E28" s="106">
        <v>1.5778526899999998</v>
      </c>
      <c r="F28" s="106">
        <v>0.57630502000000006</v>
      </c>
      <c r="G28" s="106">
        <v>9.3637676499999998</v>
      </c>
      <c r="H28" s="106">
        <v>12.791761730000001</v>
      </c>
      <c r="I28" s="112">
        <v>29.799256149999998</v>
      </c>
      <c r="J28" s="105">
        <v>4.5211479946397556E-2</v>
      </c>
      <c r="K28" s="105">
        <v>1.3295662301239561</v>
      </c>
      <c r="M28" s="85"/>
      <c r="N28" s="85"/>
    </row>
    <row r="29" spans="1:14" x14ac:dyDescent="0.2">
      <c r="B29" s="365"/>
      <c r="C29" s="82" t="s">
        <v>91</v>
      </c>
      <c r="D29" s="88" t="s">
        <v>124</v>
      </c>
      <c r="E29" s="106">
        <v>19.462587690000003</v>
      </c>
      <c r="F29" s="106">
        <v>17.830501470000002</v>
      </c>
      <c r="G29" s="106">
        <v>17.97560841</v>
      </c>
      <c r="H29" s="106">
        <v>11.528463879999999</v>
      </c>
      <c r="I29" s="112">
        <v>11.839056880000001</v>
      </c>
      <c r="J29" s="105">
        <v>1.7962236373285451E-2</v>
      </c>
      <c r="K29" s="105">
        <v>2.6941403749274118E-2</v>
      </c>
      <c r="M29" s="85"/>
      <c r="N29" s="85"/>
    </row>
    <row r="30" spans="1:14" x14ac:dyDescent="0.2">
      <c r="B30" s="366"/>
      <c r="C30" s="367" t="s">
        <v>88</v>
      </c>
      <c r="D30" s="368"/>
      <c r="E30" s="106">
        <v>190.2306792799998</v>
      </c>
      <c r="F30" s="106">
        <v>184.57102547000002</v>
      </c>
      <c r="G30" s="106">
        <v>208.54762679000032</v>
      </c>
      <c r="H30" s="106">
        <v>197.51946313999986</v>
      </c>
      <c r="I30" s="112">
        <v>189.61869052999987</v>
      </c>
      <c r="J30" s="105">
        <v>0.28768978598679734</v>
      </c>
      <c r="K30" s="105">
        <v>-3.9999970050546341E-2</v>
      </c>
      <c r="M30" s="85"/>
      <c r="N30" s="85"/>
    </row>
    <row r="31" spans="1:14" ht="13.9" customHeight="1" x14ac:dyDescent="0.2">
      <c r="B31" s="353" t="s">
        <v>113</v>
      </c>
      <c r="C31" s="354"/>
      <c r="D31" s="355"/>
      <c r="E31" s="109">
        <v>211.27111965999981</v>
      </c>
      <c r="F31" s="109">
        <v>214.63778463000003</v>
      </c>
      <c r="G31" s="109">
        <v>298.07964906000029</v>
      </c>
      <c r="H31" s="109">
        <v>378.82218970999986</v>
      </c>
      <c r="I31" s="109">
        <v>659.10817750999979</v>
      </c>
      <c r="J31" s="110">
        <v>1</v>
      </c>
      <c r="K31" s="110">
        <v>0.73988798812067347</v>
      </c>
      <c r="M31" s="85"/>
      <c r="N31" s="85"/>
    </row>
    <row r="32" spans="1:14" x14ac:dyDescent="0.2">
      <c r="B32" s="359" t="s">
        <v>114</v>
      </c>
      <c r="C32" s="359"/>
      <c r="D32" s="359"/>
      <c r="E32" s="107">
        <v>759.87256954999884</v>
      </c>
      <c r="F32" s="107">
        <v>709.29880860999924</v>
      </c>
      <c r="G32" s="107">
        <v>757.47693982000112</v>
      </c>
      <c r="H32" s="107">
        <v>841.0788436899993</v>
      </c>
      <c r="I32" s="107">
        <v>1183.4408441899996</v>
      </c>
      <c r="J32" s="111"/>
      <c r="K32" s="108">
        <v>0.40705101913868424</v>
      </c>
      <c r="N32" s="85"/>
    </row>
    <row r="33" spans="1:12" x14ac:dyDescent="0.2">
      <c r="B33" s="358" t="s">
        <v>119</v>
      </c>
      <c r="C33" s="358"/>
      <c r="D33" s="358"/>
      <c r="E33" s="358"/>
      <c r="F33" s="358"/>
      <c r="G33" s="358"/>
      <c r="H33" s="358"/>
      <c r="I33" s="358"/>
      <c r="J33" s="358"/>
      <c r="K33" s="358"/>
    </row>
    <row r="35" spans="1:12" ht="12.75" x14ac:dyDescent="0.2">
      <c r="B35" s="154" t="s">
        <v>140</v>
      </c>
    </row>
    <row r="36" spans="1:12" ht="12.75" customHeight="1" x14ac:dyDescent="0.2">
      <c r="A36" s="184"/>
      <c r="B36" s="360" t="s">
        <v>126</v>
      </c>
      <c r="C36" s="360">
        <v>2016</v>
      </c>
      <c r="D36" s="346">
        <f>+C36+1</f>
        <v>2017</v>
      </c>
      <c r="E36" s="346">
        <f t="shared" ref="E36:G36" si="1">+D36+1</f>
        <v>2018</v>
      </c>
      <c r="F36" s="346">
        <f t="shared" si="1"/>
        <v>2019</v>
      </c>
      <c r="G36" s="346">
        <f t="shared" si="1"/>
        <v>2020</v>
      </c>
      <c r="H36" s="369" t="s">
        <v>78</v>
      </c>
      <c r="I36" s="346" t="s">
        <v>83</v>
      </c>
    </row>
    <row r="37" spans="1:12" x14ac:dyDescent="0.2">
      <c r="B37" s="360"/>
      <c r="C37" s="360"/>
      <c r="D37" s="346"/>
      <c r="E37" s="346"/>
      <c r="F37" s="346"/>
      <c r="G37" s="346"/>
      <c r="H37" s="369"/>
      <c r="I37" s="346"/>
    </row>
    <row r="38" spans="1:12" x14ac:dyDescent="0.2">
      <c r="B38" s="89" t="s">
        <v>92</v>
      </c>
      <c r="C38" s="114">
        <v>1.5945032699999977</v>
      </c>
      <c r="D38" s="114">
        <v>1.3674359700000005</v>
      </c>
      <c r="E38" s="114">
        <v>1.1330055099999996</v>
      </c>
      <c r="F38" s="114">
        <v>1.1258319199999991</v>
      </c>
      <c r="G38" s="117">
        <v>0.89999020000000218</v>
      </c>
      <c r="H38" s="113">
        <v>2.0076666781341401E-2</v>
      </c>
      <c r="I38" s="113">
        <v>-0.20059985508316114</v>
      </c>
      <c r="L38" s="85"/>
    </row>
    <row r="39" spans="1:12" x14ac:dyDescent="0.2">
      <c r="B39" s="89" t="s">
        <v>127</v>
      </c>
      <c r="C39" s="114">
        <v>40.120086319999977</v>
      </c>
      <c r="D39" s="114">
        <v>37.144054540000013</v>
      </c>
      <c r="E39" s="114">
        <v>43.640892520000016</v>
      </c>
      <c r="F39" s="114">
        <v>41.882147380000021</v>
      </c>
      <c r="G39" s="117">
        <v>43.445300230000043</v>
      </c>
      <c r="H39" s="113">
        <v>0.96916257080693069</v>
      </c>
      <c r="I39" s="113">
        <v>3.732265291503345E-2</v>
      </c>
      <c r="L39" s="85"/>
    </row>
    <row r="40" spans="1:12" ht="11.25" customHeight="1" x14ac:dyDescent="0.2">
      <c r="B40" s="89" t="s">
        <v>128</v>
      </c>
      <c r="C40" s="114">
        <v>0</v>
      </c>
      <c r="D40" s="114">
        <v>0</v>
      </c>
      <c r="E40" s="114">
        <v>0</v>
      </c>
      <c r="F40" s="114">
        <v>0</v>
      </c>
      <c r="G40" s="117">
        <v>0</v>
      </c>
      <c r="H40" s="113">
        <v>0</v>
      </c>
      <c r="I40" s="113" t="s">
        <v>60</v>
      </c>
      <c r="L40" s="85"/>
    </row>
    <row r="41" spans="1:12" x14ac:dyDescent="0.2">
      <c r="B41" s="89" t="s">
        <v>93</v>
      </c>
      <c r="C41" s="114">
        <v>0</v>
      </c>
      <c r="D41" s="114">
        <v>0</v>
      </c>
      <c r="E41" s="114">
        <v>0</v>
      </c>
      <c r="F41" s="114">
        <v>0</v>
      </c>
      <c r="G41" s="117">
        <v>0</v>
      </c>
      <c r="H41" s="113">
        <v>0</v>
      </c>
      <c r="I41" s="113" t="s">
        <v>60</v>
      </c>
      <c r="L41" s="85"/>
    </row>
    <row r="42" spans="1:12" x14ac:dyDescent="0.2">
      <c r="B42" s="89" t="s">
        <v>94</v>
      </c>
      <c r="C42" s="114">
        <v>1.3392212399999999</v>
      </c>
      <c r="D42" s="114">
        <v>0.99062358999999989</v>
      </c>
      <c r="E42" s="114">
        <v>0.94383230000000007</v>
      </c>
      <c r="F42" s="114">
        <v>1.0610267900000001</v>
      </c>
      <c r="G42" s="117">
        <v>0.48237991000000002</v>
      </c>
      <c r="H42" s="113">
        <v>1.0760762411727852E-2</v>
      </c>
      <c r="I42" s="113">
        <v>-0.54536500440295199</v>
      </c>
      <c r="L42" s="85"/>
    </row>
    <row r="43" spans="1:12" x14ac:dyDescent="0.2">
      <c r="B43" s="185" t="s">
        <v>125</v>
      </c>
      <c r="C43" s="115">
        <v>43.053810829999975</v>
      </c>
      <c r="D43" s="115">
        <v>39.502114100000014</v>
      </c>
      <c r="E43" s="115">
        <v>45.717730330000009</v>
      </c>
      <c r="F43" s="115">
        <v>44.069006090000016</v>
      </c>
      <c r="G43" s="115">
        <v>44.827670340000047</v>
      </c>
      <c r="H43" s="116">
        <v>1</v>
      </c>
      <c r="I43" s="116">
        <v>1.7215370105026828E-2</v>
      </c>
      <c r="L43" s="85"/>
    </row>
    <row r="44" spans="1:12" x14ac:dyDescent="0.2">
      <c r="B44" s="358" t="s">
        <v>129</v>
      </c>
      <c r="C44" s="358"/>
      <c r="D44" s="358"/>
      <c r="E44" s="358"/>
      <c r="F44" s="358"/>
      <c r="G44" s="358"/>
      <c r="H44" s="358"/>
      <c r="I44" s="358"/>
    </row>
    <row r="46" spans="1:12" ht="12.75" x14ac:dyDescent="0.2">
      <c r="B46" s="80" t="s">
        <v>133</v>
      </c>
    </row>
    <row r="47" spans="1:12" x14ac:dyDescent="0.2">
      <c r="B47" s="347" t="s">
        <v>77</v>
      </c>
      <c r="C47" s="341" t="s">
        <v>95</v>
      </c>
      <c r="D47" s="343">
        <v>2019</v>
      </c>
      <c r="E47" s="344"/>
      <c r="F47" s="344"/>
      <c r="G47" s="345"/>
      <c r="H47" s="343">
        <v>2020</v>
      </c>
      <c r="I47" s="344"/>
      <c r="J47" s="344"/>
      <c r="K47" s="345"/>
    </row>
    <row r="48" spans="1:12" ht="11.25" customHeight="1" x14ac:dyDescent="0.2">
      <c r="B48" s="348"/>
      <c r="C48" s="342"/>
      <c r="D48" s="153" t="s">
        <v>134</v>
      </c>
      <c r="E48" s="153" t="s">
        <v>135</v>
      </c>
      <c r="F48" s="153" t="s">
        <v>58</v>
      </c>
      <c r="G48" s="153" t="s">
        <v>59</v>
      </c>
      <c r="H48" s="153" t="s">
        <v>134</v>
      </c>
      <c r="I48" s="153" t="s">
        <v>135</v>
      </c>
      <c r="J48" s="153" t="s">
        <v>58</v>
      </c>
      <c r="K48" s="153" t="s">
        <v>59</v>
      </c>
    </row>
    <row r="49" spans="2:13" x14ac:dyDescent="0.2">
      <c r="B49" s="356" t="s">
        <v>96</v>
      </c>
      <c r="C49" s="73" t="s">
        <v>97</v>
      </c>
      <c r="D49" s="74">
        <v>366</v>
      </c>
      <c r="E49" s="74">
        <v>1</v>
      </c>
      <c r="F49" s="74">
        <v>185</v>
      </c>
      <c r="G49" s="74">
        <v>95.57</v>
      </c>
      <c r="H49" s="121">
        <v>81</v>
      </c>
      <c r="I49" s="122">
        <v>0</v>
      </c>
      <c r="J49" s="121">
        <v>28</v>
      </c>
      <c r="K49" s="122">
        <v>0</v>
      </c>
    </row>
    <row r="50" spans="2:13" x14ac:dyDescent="0.2">
      <c r="B50" s="356"/>
      <c r="C50" s="73" t="s">
        <v>98</v>
      </c>
      <c r="D50" s="74">
        <v>410631</v>
      </c>
      <c r="E50" s="74">
        <v>223879</v>
      </c>
      <c r="F50" s="74">
        <v>32896</v>
      </c>
      <c r="G50" s="74">
        <v>359094.08634999994</v>
      </c>
      <c r="H50" s="121">
        <v>94488</v>
      </c>
      <c r="I50" s="121">
        <v>49871</v>
      </c>
      <c r="J50" s="121">
        <v>32070</v>
      </c>
      <c r="K50" s="121">
        <v>365823.77204999997</v>
      </c>
    </row>
    <row r="51" spans="2:13" x14ac:dyDescent="0.2">
      <c r="B51" s="356"/>
      <c r="C51" s="73" t="s">
        <v>99</v>
      </c>
      <c r="D51" s="74">
        <v>6454</v>
      </c>
      <c r="E51" s="74">
        <v>3851</v>
      </c>
      <c r="F51" s="74">
        <v>90883</v>
      </c>
      <c r="G51" s="74">
        <v>1096667.3938</v>
      </c>
      <c r="H51" s="121">
        <v>2315</v>
      </c>
      <c r="I51" s="121">
        <v>1150</v>
      </c>
      <c r="J51" s="121">
        <v>75707</v>
      </c>
      <c r="K51" s="121">
        <v>1188482.9697499999</v>
      </c>
    </row>
    <row r="52" spans="2:13" x14ac:dyDescent="0.2">
      <c r="B52" s="357" t="s">
        <v>130</v>
      </c>
      <c r="C52" s="357"/>
      <c r="D52" s="119">
        <f>SUM(D49:D51)</f>
        <v>417451</v>
      </c>
      <c r="E52" s="119">
        <f t="shared" ref="E52:H52" si="2">SUM(E49:E51)</f>
        <v>227731</v>
      </c>
      <c r="F52" s="119">
        <f t="shared" si="2"/>
        <v>123964</v>
      </c>
      <c r="G52" s="119">
        <f t="shared" si="2"/>
        <v>1455857.05015</v>
      </c>
      <c r="H52" s="119">
        <f t="shared" si="2"/>
        <v>96884</v>
      </c>
      <c r="I52" s="119">
        <v>51021</v>
      </c>
      <c r="J52" s="119">
        <v>107805</v>
      </c>
      <c r="K52" s="119">
        <v>1554306.7418</v>
      </c>
    </row>
    <row r="53" spans="2:13" x14ac:dyDescent="0.2">
      <c r="B53" s="356" t="s">
        <v>100</v>
      </c>
      <c r="C53" s="73" t="s">
        <v>97</v>
      </c>
      <c r="D53" s="74">
        <v>371</v>
      </c>
      <c r="E53" s="120">
        <v>0</v>
      </c>
      <c r="F53" s="74">
        <v>141</v>
      </c>
      <c r="G53" s="74">
        <v>2311.8349199999998</v>
      </c>
      <c r="H53" s="121">
        <v>73</v>
      </c>
      <c r="I53" s="122">
        <v>0</v>
      </c>
      <c r="J53" s="121">
        <v>40</v>
      </c>
      <c r="K53" s="121">
        <v>689.64599999999996</v>
      </c>
    </row>
    <row r="54" spans="2:13" x14ac:dyDescent="0.2">
      <c r="B54" s="356"/>
      <c r="C54" s="73" t="s">
        <v>98</v>
      </c>
      <c r="D54" s="74">
        <v>415252</v>
      </c>
      <c r="E54" s="74">
        <v>224226</v>
      </c>
      <c r="F54" s="74">
        <v>32051</v>
      </c>
      <c r="G54" s="74">
        <v>273251.21850000002</v>
      </c>
      <c r="H54" s="121">
        <v>93610</v>
      </c>
      <c r="I54" s="121">
        <v>49921</v>
      </c>
      <c r="J54" s="121">
        <v>30975</v>
      </c>
      <c r="K54" s="121">
        <v>264478.80220999999</v>
      </c>
    </row>
    <row r="55" spans="2:13" x14ac:dyDescent="0.2">
      <c r="B55" s="356"/>
      <c r="C55" s="73" t="s">
        <v>99</v>
      </c>
      <c r="D55" s="74">
        <v>6570</v>
      </c>
      <c r="E55" s="74">
        <v>3660</v>
      </c>
      <c r="F55" s="74">
        <v>85416</v>
      </c>
      <c r="G55" s="74">
        <v>1572457.2371099999</v>
      </c>
      <c r="H55" s="121">
        <v>2608</v>
      </c>
      <c r="I55" s="121">
        <v>1026</v>
      </c>
      <c r="J55" s="121">
        <v>67587</v>
      </c>
      <c r="K55" s="121">
        <v>1073197.4853800002</v>
      </c>
    </row>
    <row r="56" spans="2:13" x14ac:dyDescent="0.2">
      <c r="B56" s="357" t="s">
        <v>131</v>
      </c>
      <c r="C56" s="357"/>
      <c r="D56" s="119">
        <f>SUM(D53:D55)</f>
        <v>422193</v>
      </c>
      <c r="E56" s="119">
        <f t="shared" ref="E56:H56" si="3">SUM(E53:E55)</f>
        <v>227886</v>
      </c>
      <c r="F56" s="119">
        <f t="shared" si="3"/>
        <v>117608</v>
      </c>
      <c r="G56" s="119">
        <f t="shared" si="3"/>
        <v>1848020.2905299999</v>
      </c>
      <c r="H56" s="119">
        <f t="shared" si="3"/>
        <v>96291</v>
      </c>
      <c r="I56" s="119">
        <v>50947</v>
      </c>
      <c r="J56" s="119">
        <v>98602</v>
      </c>
      <c r="K56" s="119">
        <v>1338365.9335900003</v>
      </c>
    </row>
    <row r="57" spans="2:13" x14ac:dyDescent="0.2">
      <c r="B57" s="343" t="s">
        <v>132</v>
      </c>
      <c r="C57" s="345"/>
      <c r="D57" s="118">
        <f>D56+D52</f>
        <v>839644</v>
      </c>
      <c r="E57" s="118">
        <f t="shared" ref="E57:H57" si="4">E56+E52</f>
        <v>455617</v>
      </c>
      <c r="F57" s="118">
        <f t="shared" si="4"/>
        <v>241572</v>
      </c>
      <c r="G57" s="118">
        <f t="shared" si="4"/>
        <v>3303877.3406799999</v>
      </c>
      <c r="H57" s="118">
        <f t="shared" si="4"/>
        <v>193175</v>
      </c>
      <c r="I57" s="118">
        <v>101968</v>
      </c>
      <c r="J57" s="118">
        <v>206407</v>
      </c>
      <c r="K57" s="118">
        <v>2892672.6753900005</v>
      </c>
    </row>
    <row r="58" spans="2:13" ht="11.25" customHeight="1" x14ac:dyDescent="0.2">
      <c r="B58" s="336" t="s">
        <v>144</v>
      </c>
      <c r="C58" s="336"/>
      <c r="D58" s="336"/>
      <c r="E58" s="336"/>
      <c r="F58" s="336"/>
      <c r="G58" s="336"/>
      <c r="H58" s="336"/>
      <c r="I58" s="336"/>
      <c r="J58" s="336"/>
      <c r="K58" s="336"/>
      <c r="L58" s="127"/>
      <c r="M58" s="186"/>
    </row>
    <row r="59" spans="2:13" x14ac:dyDescent="0.2">
      <c r="B59" s="337" t="s">
        <v>67</v>
      </c>
      <c r="C59" s="337"/>
      <c r="D59" s="337"/>
      <c r="E59" s="337"/>
      <c r="F59" s="337"/>
      <c r="G59" s="337"/>
      <c r="H59" s="337"/>
      <c r="I59" s="337"/>
      <c r="J59" s="337"/>
      <c r="K59" s="337"/>
      <c r="L59" s="187"/>
      <c r="M59" s="187"/>
    </row>
    <row r="60" spans="2:13" x14ac:dyDescent="0.2">
      <c r="B60" s="337" t="s">
        <v>68</v>
      </c>
      <c r="C60" s="337"/>
      <c r="D60" s="337"/>
      <c r="E60" s="337"/>
      <c r="F60" s="337"/>
      <c r="G60" s="337"/>
      <c r="H60" s="337"/>
      <c r="I60" s="337"/>
      <c r="J60" s="337"/>
      <c r="K60" s="337"/>
      <c r="L60" s="187"/>
      <c r="M60" s="187"/>
    </row>
    <row r="61" spans="2:13" x14ac:dyDescent="0.2">
      <c r="B61" s="338" t="s">
        <v>141</v>
      </c>
      <c r="C61" s="338"/>
      <c r="D61" s="338"/>
      <c r="E61" s="338"/>
      <c r="F61" s="338"/>
      <c r="G61" s="338"/>
      <c r="H61" s="338"/>
      <c r="I61" s="338"/>
      <c r="J61" s="338"/>
      <c r="K61" s="338"/>
      <c r="L61" s="127"/>
      <c r="M61" s="186"/>
    </row>
    <row r="62" spans="2:13" x14ac:dyDescent="0.2">
      <c r="L62" s="90"/>
    </row>
    <row r="63" spans="2:13" ht="15" x14ac:dyDescent="0.2">
      <c r="B63" s="154" t="s">
        <v>138</v>
      </c>
    </row>
    <row r="64" spans="2:13" ht="11.25" customHeight="1" x14ac:dyDescent="0.2">
      <c r="B64" s="341" t="s">
        <v>136</v>
      </c>
      <c r="C64" s="343">
        <v>2019</v>
      </c>
      <c r="D64" s="344"/>
      <c r="E64" s="345"/>
      <c r="F64" s="343">
        <v>2020</v>
      </c>
      <c r="G64" s="344"/>
      <c r="H64" s="345"/>
      <c r="I64" s="339" t="s">
        <v>101</v>
      </c>
      <c r="J64" s="339" t="s">
        <v>102</v>
      </c>
      <c r="K64" s="339" t="s">
        <v>103</v>
      </c>
    </row>
    <row r="65" spans="2:15" x14ac:dyDescent="0.2">
      <c r="B65" s="342"/>
      <c r="C65" s="126" t="s">
        <v>96</v>
      </c>
      <c r="D65" s="153" t="s">
        <v>100</v>
      </c>
      <c r="E65" s="153" t="s">
        <v>22</v>
      </c>
      <c r="F65" s="126" t="s">
        <v>96</v>
      </c>
      <c r="G65" s="153" t="s">
        <v>100</v>
      </c>
      <c r="H65" s="153" t="s">
        <v>22</v>
      </c>
      <c r="I65" s="340"/>
      <c r="J65" s="340"/>
      <c r="K65" s="340"/>
    </row>
    <row r="66" spans="2:15" x14ac:dyDescent="0.2">
      <c r="B66" s="91" t="s">
        <v>137</v>
      </c>
      <c r="C66" s="75">
        <v>1680</v>
      </c>
      <c r="D66" s="75">
        <v>9709</v>
      </c>
      <c r="E66" s="75">
        <v>11389</v>
      </c>
      <c r="F66" s="123">
        <v>1360</v>
      </c>
      <c r="G66" s="123">
        <v>3060</v>
      </c>
      <c r="H66" s="124">
        <v>4420</v>
      </c>
      <c r="I66" s="76">
        <v>-0.19047619047619047</v>
      </c>
      <c r="J66" s="76">
        <v>-0.68482850963024</v>
      </c>
      <c r="K66" s="76">
        <v>-0.61190622530511896</v>
      </c>
      <c r="M66" s="188"/>
      <c r="N66" s="85"/>
      <c r="O66" s="85"/>
    </row>
    <row r="67" spans="2:15" x14ac:dyDescent="0.2">
      <c r="B67" s="91" t="s">
        <v>104</v>
      </c>
      <c r="C67" s="77">
        <v>59908.57340999999</v>
      </c>
      <c r="D67" s="77">
        <v>17570.42181</v>
      </c>
      <c r="E67" s="77">
        <v>77478.995219999983</v>
      </c>
      <c r="F67" s="125">
        <v>55280.216339999999</v>
      </c>
      <c r="G67" s="125">
        <v>13025.806849999999</v>
      </c>
      <c r="H67" s="125">
        <v>68306.023189999993</v>
      </c>
      <c r="I67" s="76">
        <v>-7.7257006911592083E-2</v>
      </c>
      <c r="J67" s="76">
        <v>-0.2586514432689081</v>
      </c>
      <c r="K67" s="76">
        <v>-0.11839301741011907</v>
      </c>
      <c r="M67" s="188"/>
      <c r="N67" s="85"/>
      <c r="O67" s="85"/>
    </row>
    <row r="68" spans="2:15" x14ac:dyDescent="0.2">
      <c r="B68" s="349" t="s">
        <v>142</v>
      </c>
      <c r="C68" s="350"/>
      <c r="D68" s="350"/>
      <c r="E68" s="350"/>
      <c r="F68" s="350"/>
      <c r="G68" s="350"/>
      <c r="H68" s="350"/>
      <c r="I68" s="350"/>
      <c r="J68" s="350"/>
      <c r="K68" s="350"/>
    </row>
    <row r="69" spans="2:15" x14ac:dyDescent="0.2">
      <c r="B69" s="186" t="s">
        <v>143</v>
      </c>
      <c r="C69" s="186"/>
      <c r="D69" s="186"/>
      <c r="E69" s="186"/>
      <c r="F69" s="186"/>
      <c r="G69" s="186"/>
      <c r="H69" s="186"/>
      <c r="I69" s="186"/>
      <c r="J69" s="186"/>
      <c r="K69" s="186"/>
    </row>
  </sheetData>
  <mergeCells count="53">
    <mergeCell ref="H36:H37"/>
    <mergeCell ref="I36:I37"/>
    <mergeCell ref="J20:J21"/>
    <mergeCell ref="K20:K21"/>
    <mergeCell ref="B17:J17"/>
    <mergeCell ref="B20:B21"/>
    <mergeCell ref="C20:C21"/>
    <mergeCell ref="D20:D21"/>
    <mergeCell ref="E20:E21"/>
    <mergeCell ref="F20:F21"/>
    <mergeCell ref="G20:G21"/>
    <mergeCell ref="H20:H21"/>
    <mergeCell ref="I20:I21"/>
    <mergeCell ref="B27:B30"/>
    <mergeCell ref="C30:D30"/>
    <mergeCell ref="B31:D31"/>
    <mergeCell ref="B6:B8"/>
    <mergeCell ref="B9:C9"/>
    <mergeCell ref="B10:B14"/>
    <mergeCell ref="B15:C15"/>
    <mergeCell ref="B22:B25"/>
    <mergeCell ref="C25:D25"/>
    <mergeCell ref="H47:K47"/>
    <mergeCell ref="B47:B48"/>
    <mergeCell ref="C47:C48"/>
    <mergeCell ref="B68:K68"/>
    <mergeCell ref="B16:C16"/>
    <mergeCell ref="B26:D26"/>
    <mergeCell ref="B49:B51"/>
    <mergeCell ref="B52:C52"/>
    <mergeCell ref="B53:B55"/>
    <mergeCell ref="B56:C56"/>
    <mergeCell ref="B44:I44"/>
    <mergeCell ref="B32:D32"/>
    <mergeCell ref="B33:K33"/>
    <mergeCell ref="B36:B37"/>
    <mergeCell ref="C36:C37"/>
    <mergeCell ref="D36:D37"/>
    <mergeCell ref="B57:C57"/>
    <mergeCell ref="D47:G47"/>
    <mergeCell ref="E36:E37"/>
    <mergeCell ref="F36:F37"/>
    <mergeCell ref="G36:G37"/>
    <mergeCell ref="B58:K58"/>
    <mergeCell ref="B59:K59"/>
    <mergeCell ref="B60:K60"/>
    <mergeCell ref="B61:K61"/>
    <mergeCell ref="K64:K65"/>
    <mergeCell ref="J64:J65"/>
    <mergeCell ref="I64:I65"/>
    <mergeCell ref="B64:B65"/>
    <mergeCell ref="C64:E64"/>
    <mergeCell ref="F64:H64"/>
  </mergeCells>
  <pageMargins left="0.7" right="0.7" top="0.75" bottom="0.75" header="0.3" footer="0.3"/>
  <pageSetup paperSize="183"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69"/>
  <sheetViews>
    <sheetView zoomScale="90" zoomScaleNormal="90" workbookViewId="0">
      <selection activeCell="D67" sqref="D67"/>
    </sheetView>
  </sheetViews>
  <sheetFormatPr baseColWidth="10" defaultColWidth="11.42578125" defaultRowHeight="11.25" x14ac:dyDescent="0.2"/>
  <cols>
    <col min="1" max="1" width="9.7109375" style="189" customWidth="1"/>
    <col min="2" max="2" width="46" style="189" customWidth="1"/>
    <col min="3" max="3" width="23.28515625" style="199" bestFit="1" customWidth="1"/>
    <col min="4" max="4" width="33.42578125" style="189" customWidth="1"/>
    <col min="5" max="5" width="10.140625" style="189" bestFit="1" customWidth="1"/>
    <col min="6" max="6" width="10.7109375" style="189" bestFit="1" customWidth="1"/>
    <col min="7" max="7" width="11.5703125" style="189" customWidth="1"/>
    <col min="8" max="8" width="13.7109375" style="189" customWidth="1"/>
    <col min="9" max="9" width="17.7109375" style="189" customWidth="1"/>
    <col min="10" max="10" width="15.42578125" style="189" customWidth="1"/>
    <col min="11" max="11" width="14.7109375" style="189" customWidth="1"/>
    <col min="12" max="16384" width="11.42578125" style="189"/>
  </cols>
  <sheetData>
    <row r="2" spans="1:17" ht="15" x14ac:dyDescent="0.2">
      <c r="B2" s="78" t="s">
        <v>145</v>
      </c>
      <c r="C2" s="131"/>
      <c r="D2" s="81"/>
      <c r="E2" s="81"/>
      <c r="F2" s="81"/>
      <c r="G2" s="81"/>
      <c r="H2" s="81"/>
      <c r="I2" s="81"/>
      <c r="J2" s="81"/>
      <c r="K2" s="81"/>
      <c r="L2" s="81"/>
      <c r="M2" s="81"/>
      <c r="N2" s="81"/>
      <c r="O2" s="81"/>
      <c r="P2" s="81"/>
      <c r="Q2" s="81"/>
    </row>
    <row r="3" spans="1:17" x14ac:dyDescent="0.2">
      <c r="B3" s="79"/>
      <c r="C3" s="131"/>
      <c r="D3" s="81"/>
      <c r="E3" s="81"/>
      <c r="F3" s="81"/>
      <c r="G3" s="81"/>
      <c r="H3" s="81"/>
      <c r="I3" s="81"/>
      <c r="J3" s="81"/>
      <c r="K3" s="81"/>
      <c r="L3" s="81"/>
      <c r="M3" s="81"/>
      <c r="N3" s="81"/>
      <c r="O3" s="81"/>
      <c r="P3" s="81"/>
      <c r="Q3" s="81"/>
    </row>
    <row r="4" spans="1:17" ht="12.75" x14ac:dyDescent="0.2">
      <c r="B4" s="154" t="s">
        <v>76</v>
      </c>
      <c r="C4" s="131"/>
      <c r="D4" s="81"/>
      <c r="E4" s="81"/>
      <c r="F4" s="81"/>
      <c r="G4" s="81"/>
      <c r="H4" s="81"/>
      <c r="I4" s="81"/>
      <c r="J4" s="81"/>
      <c r="K4" s="81"/>
      <c r="L4" s="81"/>
      <c r="M4" s="81"/>
      <c r="N4" s="81"/>
      <c r="O4" s="81"/>
      <c r="P4" s="81"/>
      <c r="Q4" s="81"/>
    </row>
    <row r="5" spans="1:17" ht="21.75" customHeight="1" x14ac:dyDescent="0.2">
      <c r="A5" s="190"/>
      <c r="B5" s="151" t="s">
        <v>105</v>
      </c>
      <c r="C5" s="151" t="s">
        <v>77</v>
      </c>
      <c r="D5" s="93">
        <v>2016</v>
      </c>
      <c r="E5" s="93">
        <v>2017</v>
      </c>
      <c r="F5" s="93">
        <v>2018</v>
      </c>
      <c r="G5" s="93">
        <v>2019</v>
      </c>
      <c r="H5" s="93">
        <v>2020</v>
      </c>
      <c r="I5" s="94" t="s">
        <v>78</v>
      </c>
      <c r="J5" s="94" t="s">
        <v>83</v>
      </c>
      <c r="K5" s="81"/>
      <c r="L5" s="81"/>
      <c r="M5" s="81"/>
      <c r="N5" s="81"/>
      <c r="O5" s="81"/>
      <c r="P5" s="81"/>
      <c r="Q5" s="81"/>
    </row>
    <row r="6" spans="1:17" x14ac:dyDescent="0.2">
      <c r="A6" s="191"/>
      <c r="B6" s="364" t="s">
        <v>155</v>
      </c>
      <c r="C6" s="82" t="s">
        <v>0</v>
      </c>
      <c r="D6" s="83">
        <v>4386</v>
      </c>
      <c r="E6" s="83">
        <v>4412</v>
      </c>
      <c r="F6" s="83">
        <v>3929</v>
      </c>
      <c r="G6" s="83">
        <v>3779</v>
      </c>
      <c r="H6" s="97">
        <v>3487</v>
      </c>
      <c r="I6" s="192">
        <v>0.96087076329567378</v>
      </c>
      <c r="J6" s="102">
        <v>-7.7269118814501159E-2</v>
      </c>
      <c r="K6" s="81"/>
      <c r="L6" s="85"/>
      <c r="M6" s="85"/>
      <c r="N6" s="81"/>
      <c r="O6" s="81"/>
      <c r="P6" s="81"/>
      <c r="Q6" s="81"/>
    </row>
    <row r="7" spans="1:17" x14ac:dyDescent="0.2">
      <c r="B7" s="365"/>
      <c r="C7" s="82" t="s">
        <v>21</v>
      </c>
      <c r="D7" s="83">
        <v>1408</v>
      </c>
      <c r="E7" s="83">
        <v>95</v>
      </c>
      <c r="F7" s="83">
        <v>275</v>
      </c>
      <c r="G7" s="83">
        <v>96</v>
      </c>
      <c r="H7" s="97">
        <v>134</v>
      </c>
      <c r="I7" s="192">
        <v>3.6924772664645909E-2</v>
      </c>
      <c r="J7" s="102">
        <v>0.39583333333333326</v>
      </c>
      <c r="K7" s="81"/>
      <c r="L7" s="85"/>
      <c r="M7" s="85"/>
      <c r="N7" s="81"/>
      <c r="O7" s="81"/>
      <c r="P7" s="81"/>
      <c r="Q7" s="81"/>
    </row>
    <row r="8" spans="1:17" x14ac:dyDescent="0.2">
      <c r="B8" s="366"/>
      <c r="C8" s="82" t="s">
        <v>1</v>
      </c>
      <c r="D8" s="83">
        <v>13</v>
      </c>
      <c r="E8" s="83">
        <v>8</v>
      </c>
      <c r="F8" s="83">
        <v>10</v>
      </c>
      <c r="G8" s="83">
        <v>12</v>
      </c>
      <c r="H8" s="97">
        <v>8</v>
      </c>
      <c r="I8" s="192">
        <v>2.2044640396803529E-3</v>
      </c>
      <c r="J8" s="102">
        <v>-0.33333333333333337</v>
      </c>
      <c r="K8" s="81"/>
      <c r="L8" s="85"/>
      <c r="M8" s="85"/>
      <c r="N8" s="81"/>
      <c r="O8" s="81"/>
      <c r="P8" s="81"/>
      <c r="Q8" s="81"/>
    </row>
    <row r="9" spans="1:17" x14ac:dyDescent="0.2">
      <c r="B9" s="353" t="s">
        <v>106</v>
      </c>
      <c r="C9" s="355"/>
      <c r="D9" s="95">
        <v>5807</v>
      </c>
      <c r="E9" s="95">
        <v>4515</v>
      </c>
      <c r="F9" s="95">
        <v>4214</v>
      </c>
      <c r="G9" s="95">
        <v>3887</v>
      </c>
      <c r="H9" s="95">
        <v>3629</v>
      </c>
      <c r="I9" s="193">
        <v>1</v>
      </c>
      <c r="J9" s="103">
        <v>-6.6375096475430939E-2</v>
      </c>
      <c r="K9" s="81"/>
      <c r="L9" s="85"/>
      <c r="M9" s="85"/>
      <c r="N9" s="81"/>
      <c r="O9" s="81"/>
      <c r="P9" s="81"/>
      <c r="Q9" s="81"/>
    </row>
    <row r="10" spans="1:17" x14ac:dyDescent="0.2">
      <c r="B10" s="364" t="s">
        <v>156</v>
      </c>
      <c r="C10" s="82" t="s">
        <v>29</v>
      </c>
      <c r="D10" s="83">
        <v>33891</v>
      </c>
      <c r="E10" s="83">
        <v>36426</v>
      </c>
      <c r="F10" s="83">
        <v>34193</v>
      </c>
      <c r="G10" s="83">
        <v>31710</v>
      </c>
      <c r="H10" s="97">
        <v>36181</v>
      </c>
      <c r="I10" s="87">
        <v>0.99633750068843974</v>
      </c>
      <c r="J10" s="87">
        <v>0.14099653106275634</v>
      </c>
      <c r="K10" s="81"/>
      <c r="L10" s="85"/>
      <c r="M10" s="85"/>
      <c r="N10" s="81"/>
      <c r="O10" s="81"/>
      <c r="P10" s="81"/>
      <c r="Q10" s="81"/>
    </row>
    <row r="11" spans="1:17" ht="22.5" x14ac:dyDescent="0.2">
      <c r="B11" s="365"/>
      <c r="C11" s="82" t="s">
        <v>146</v>
      </c>
      <c r="D11" s="83">
        <v>65</v>
      </c>
      <c r="E11" s="83">
        <v>19</v>
      </c>
      <c r="F11" s="83">
        <v>26</v>
      </c>
      <c r="G11" s="83">
        <v>52</v>
      </c>
      <c r="H11" s="97">
        <v>93</v>
      </c>
      <c r="I11" s="192">
        <v>2.5609957592113235E-3</v>
      </c>
      <c r="J11" s="102">
        <v>0.78846153846153855</v>
      </c>
      <c r="K11" s="81"/>
      <c r="L11" s="85"/>
      <c r="M11" s="85"/>
      <c r="N11" s="81"/>
      <c r="O11" s="81"/>
      <c r="P11" s="81"/>
      <c r="Q11" s="81"/>
    </row>
    <row r="12" spans="1:17" x14ac:dyDescent="0.2">
      <c r="B12" s="365"/>
      <c r="C12" s="82" t="s">
        <v>147</v>
      </c>
      <c r="D12" s="83">
        <v>42</v>
      </c>
      <c r="E12" s="83">
        <v>52</v>
      </c>
      <c r="F12" s="83">
        <v>30</v>
      </c>
      <c r="G12" s="83">
        <v>17</v>
      </c>
      <c r="H12" s="97">
        <v>29</v>
      </c>
      <c r="I12" s="192">
        <v>7.9859007545299331E-4</v>
      </c>
      <c r="J12" s="102">
        <v>0.70588235294117641</v>
      </c>
      <c r="K12" s="81"/>
      <c r="L12" s="85"/>
      <c r="M12" s="85"/>
      <c r="N12" s="81"/>
      <c r="O12" s="81"/>
      <c r="P12" s="81"/>
      <c r="Q12" s="81"/>
    </row>
    <row r="13" spans="1:17" x14ac:dyDescent="0.2">
      <c r="B13" s="366"/>
      <c r="C13" s="82" t="s">
        <v>30</v>
      </c>
      <c r="D13" s="83">
        <v>6</v>
      </c>
      <c r="E13" s="83">
        <v>8</v>
      </c>
      <c r="F13" s="83">
        <v>12</v>
      </c>
      <c r="G13" s="83">
        <v>16</v>
      </c>
      <c r="H13" s="97">
        <v>11</v>
      </c>
      <c r="I13" s="192">
        <v>3.0291347689596296E-4</v>
      </c>
      <c r="J13" s="102">
        <v>-0.3125</v>
      </c>
      <c r="K13" s="81"/>
      <c r="L13" s="85"/>
      <c r="M13" s="85"/>
      <c r="N13" s="81"/>
      <c r="O13" s="81"/>
      <c r="P13" s="81"/>
      <c r="Q13" s="81"/>
    </row>
    <row r="14" spans="1:17" x14ac:dyDescent="0.2">
      <c r="B14" s="353" t="s">
        <v>107</v>
      </c>
      <c r="C14" s="355"/>
      <c r="D14" s="95">
        <v>34004</v>
      </c>
      <c r="E14" s="95">
        <v>36505</v>
      </c>
      <c r="F14" s="95">
        <v>34261</v>
      </c>
      <c r="G14" s="95">
        <v>31795</v>
      </c>
      <c r="H14" s="95">
        <v>36314</v>
      </c>
      <c r="I14" s="193">
        <v>1</v>
      </c>
      <c r="J14" s="103">
        <v>0.14212926560779993</v>
      </c>
      <c r="K14" s="81"/>
      <c r="L14" s="85"/>
      <c r="M14" s="85"/>
      <c r="N14" s="81"/>
      <c r="O14" s="81"/>
      <c r="P14" s="81"/>
      <c r="Q14" s="81"/>
    </row>
    <row r="15" spans="1:17" x14ac:dyDescent="0.2">
      <c r="B15" s="351" t="s">
        <v>154</v>
      </c>
      <c r="C15" s="352"/>
      <c r="D15" s="96">
        <v>39811</v>
      </c>
      <c r="E15" s="96">
        <v>41020</v>
      </c>
      <c r="F15" s="96">
        <v>38475</v>
      </c>
      <c r="G15" s="96">
        <v>35682</v>
      </c>
      <c r="H15" s="96">
        <v>39943</v>
      </c>
      <c r="I15" s="194"/>
      <c r="J15" s="104">
        <v>0.1194159520206266</v>
      </c>
      <c r="K15" s="81"/>
      <c r="L15" s="85"/>
      <c r="M15" s="85"/>
      <c r="N15" s="81"/>
      <c r="O15" s="81"/>
      <c r="P15" s="81"/>
      <c r="Q15" s="81"/>
    </row>
    <row r="16" spans="1:17" ht="11.25" customHeight="1" x14ac:dyDescent="0.2">
      <c r="B16" s="358" t="s">
        <v>108</v>
      </c>
      <c r="C16" s="358"/>
      <c r="D16" s="358"/>
      <c r="E16" s="358"/>
      <c r="F16" s="358"/>
      <c r="G16" s="358"/>
      <c r="H16" s="358"/>
      <c r="I16" s="358"/>
      <c r="J16" s="358"/>
      <c r="K16" s="81"/>
      <c r="L16" s="81"/>
      <c r="M16" s="81"/>
      <c r="N16" s="81"/>
      <c r="O16" s="81"/>
      <c r="P16" s="81"/>
      <c r="Q16" s="81"/>
    </row>
    <row r="17" spans="1:17" x14ac:dyDescent="0.2">
      <c r="B17" s="130"/>
      <c r="C17" s="130"/>
      <c r="D17" s="130"/>
      <c r="E17" s="130"/>
      <c r="F17" s="130"/>
      <c r="G17" s="130"/>
      <c r="H17" s="130"/>
      <c r="I17" s="130"/>
      <c r="J17" s="130"/>
      <c r="K17" s="81"/>
      <c r="L17" s="81"/>
      <c r="M17" s="81"/>
      <c r="N17" s="81"/>
      <c r="O17" s="81"/>
      <c r="P17" s="81"/>
      <c r="Q17" s="81"/>
    </row>
    <row r="18" spans="1:17" ht="12.75" x14ac:dyDescent="0.2">
      <c r="B18" s="154" t="s">
        <v>139</v>
      </c>
      <c r="C18" s="131"/>
      <c r="D18" s="81"/>
      <c r="E18" s="81"/>
      <c r="F18" s="81"/>
      <c r="G18" s="81"/>
      <c r="H18" s="81"/>
      <c r="I18" s="81"/>
      <c r="J18" s="81"/>
      <c r="K18" s="81"/>
      <c r="L18" s="81"/>
      <c r="M18" s="81"/>
      <c r="N18" s="81"/>
      <c r="O18" s="81"/>
      <c r="P18" s="81"/>
      <c r="Q18" s="81"/>
    </row>
    <row r="19" spans="1:17" ht="11.25" customHeight="1" x14ac:dyDescent="0.2">
      <c r="A19" s="190"/>
      <c r="B19" s="360" t="s">
        <v>81</v>
      </c>
      <c r="C19" s="360" t="s">
        <v>157</v>
      </c>
      <c r="D19" s="360" t="s">
        <v>82</v>
      </c>
      <c r="E19" s="360">
        <v>2016</v>
      </c>
      <c r="F19" s="346">
        <v>2017</v>
      </c>
      <c r="G19" s="346">
        <v>2018</v>
      </c>
      <c r="H19" s="346">
        <v>2019</v>
      </c>
      <c r="I19" s="346">
        <v>2020</v>
      </c>
      <c r="J19" s="369" t="s">
        <v>78</v>
      </c>
      <c r="K19" s="346" t="s">
        <v>83</v>
      </c>
      <c r="L19" s="81"/>
      <c r="M19" s="81"/>
      <c r="N19" s="81"/>
      <c r="O19" s="81"/>
      <c r="P19" s="81"/>
      <c r="Q19" s="81"/>
    </row>
    <row r="20" spans="1:17" x14ac:dyDescent="0.2">
      <c r="A20" s="191"/>
      <c r="B20" s="360"/>
      <c r="C20" s="360"/>
      <c r="D20" s="360"/>
      <c r="E20" s="360"/>
      <c r="F20" s="346"/>
      <c r="G20" s="346"/>
      <c r="H20" s="346"/>
      <c r="I20" s="346"/>
      <c r="J20" s="369"/>
      <c r="K20" s="346"/>
      <c r="L20" s="81"/>
      <c r="M20" s="81"/>
      <c r="N20" s="81"/>
      <c r="O20" s="81"/>
      <c r="P20" s="81"/>
      <c r="Q20" s="81"/>
    </row>
    <row r="21" spans="1:17" x14ac:dyDescent="0.2">
      <c r="A21" s="191"/>
      <c r="B21" s="364" t="s">
        <v>117</v>
      </c>
      <c r="C21" s="82" t="s">
        <v>148</v>
      </c>
      <c r="D21" s="88" t="s">
        <v>160</v>
      </c>
      <c r="E21" s="106">
        <v>1722.8261506199999</v>
      </c>
      <c r="F21" s="106">
        <v>1941.6143543000001</v>
      </c>
      <c r="G21" s="106">
        <v>2551.71341007</v>
      </c>
      <c r="H21" s="106">
        <v>2107.3026671499997</v>
      </c>
      <c r="I21" s="112">
        <v>2542.0831858699999</v>
      </c>
      <c r="J21" s="105">
        <v>0.71931389276586466</v>
      </c>
      <c r="K21" s="105">
        <v>0.20632086956356144</v>
      </c>
      <c r="L21" s="81"/>
      <c r="M21" s="85"/>
      <c r="N21" s="85"/>
      <c r="O21" s="81"/>
      <c r="P21" s="81"/>
      <c r="Q21" s="81"/>
    </row>
    <row r="22" spans="1:17" x14ac:dyDescent="0.2">
      <c r="B22" s="365"/>
      <c r="C22" s="82" t="s">
        <v>85</v>
      </c>
      <c r="D22" s="88" t="s">
        <v>86</v>
      </c>
      <c r="E22" s="106">
        <v>587.10620152000001</v>
      </c>
      <c r="F22" s="106">
        <v>548.26755492000007</v>
      </c>
      <c r="G22" s="106">
        <v>607.46478506999995</v>
      </c>
      <c r="H22" s="106">
        <v>545.81558129999996</v>
      </c>
      <c r="I22" s="112">
        <v>503.20233282999999</v>
      </c>
      <c r="J22" s="105">
        <v>0.14238732661808415</v>
      </c>
      <c r="K22" s="105">
        <v>-7.8072612673506958E-2</v>
      </c>
      <c r="L22" s="81"/>
      <c r="M22" s="85"/>
      <c r="N22" s="85"/>
      <c r="O22" s="81"/>
      <c r="P22" s="81"/>
      <c r="Q22" s="81"/>
    </row>
    <row r="23" spans="1:17" x14ac:dyDescent="0.2">
      <c r="B23" s="365"/>
      <c r="C23" s="82" t="s">
        <v>149</v>
      </c>
      <c r="D23" s="88" t="s">
        <v>162</v>
      </c>
      <c r="E23" s="106">
        <v>127.66400518000003</v>
      </c>
      <c r="F23" s="106">
        <v>124.86668179999999</v>
      </c>
      <c r="G23" s="106">
        <v>184.15980278999999</v>
      </c>
      <c r="H23" s="106">
        <v>135.56031149</v>
      </c>
      <c r="I23" s="112">
        <v>112.92076250000001</v>
      </c>
      <c r="J23" s="105">
        <v>3.1952327012526996E-2</v>
      </c>
      <c r="K23" s="105">
        <v>-0.16700720691151605</v>
      </c>
      <c r="L23" s="81"/>
      <c r="M23" s="85"/>
      <c r="N23" s="85"/>
      <c r="O23" s="81"/>
      <c r="P23" s="81"/>
      <c r="Q23" s="81"/>
    </row>
    <row r="24" spans="1:17" x14ac:dyDescent="0.2">
      <c r="B24" s="366"/>
      <c r="C24" s="367" t="s">
        <v>88</v>
      </c>
      <c r="D24" s="368"/>
      <c r="E24" s="106">
        <v>351.67665862999974</v>
      </c>
      <c r="F24" s="106">
        <v>446.53602002999929</v>
      </c>
      <c r="G24" s="106">
        <v>430.69653263999953</v>
      </c>
      <c r="H24" s="106">
        <v>410.70407757999919</v>
      </c>
      <c r="I24" s="112">
        <v>375.83249023999929</v>
      </c>
      <c r="J24" s="105">
        <v>0.10634645360352413</v>
      </c>
      <c r="K24" s="105">
        <v>-8.4906844717672514E-2</v>
      </c>
      <c r="L24" s="81"/>
      <c r="M24" s="85"/>
      <c r="N24" s="85"/>
      <c r="O24" s="81"/>
      <c r="P24" s="81"/>
      <c r="Q24" s="81"/>
    </row>
    <row r="25" spans="1:17" ht="12.75" customHeight="1" x14ac:dyDescent="0.2">
      <c r="B25" s="353" t="s">
        <v>112</v>
      </c>
      <c r="C25" s="354"/>
      <c r="D25" s="355"/>
      <c r="E25" s="109">
        <v>2789.2730159499997</v>
      </c>
      <c r="F25" s="109">
        <v>3061.2846110499995</v>
      </c>
      <c r="G25" s="109">
        <v>3774.0345305699993</v>
      </c>
      <c r="H25" s="109">
        <v>3199.3826375199988</v>
      </c>
      <c r="I25" s="109">
        <v>3534.0387714399994</v>
      </c>
      <c r="J25" s="110">
        <v>1</v>
      </c>
      <c r="K25" s="110">
        <v>0.10460022192888108</v>
      </c>
      <c r="L25" s="81"/>
      <c r="M25" s="85"/>
      <c r="N25" s="85"/>
      <c r="O25" s="81"/>
      <c r="P25" s="81"/>
      <c r="Q25" s="81"/>
    </row>
    <row r="26" spans="1:17" ht="22.5" x14ac:dyDescent="0.2">
      <c r="B26" s="364" t="s">
        <v>118</v>
      </c>
      <c r="C26" s="82" t="s">
        <v>164</v>
      </c>
      <c r="D26" s="88" t="s">
        <v>163</v>
      </c>
      <c r="E26" s="106">
        <v>0.26217815</v>
      </c>
      <c r="F26" s="106">
        <v>9.0392506400000006</v>
      </c>
      <c r="G26" s="106">
        <v>8.546783269999997</v>
      </c>
      <c r="H26" s="106">
        <v>47.910178510000009</v>
      </c>
      <c r="I26" s="112">
        <v>51.904198740000005</v>
      </c>
      <c r="J26" s="105">
        <v>0.10485137147105926</v>
      </c>
      <c r="K26" s="105">
        <v>8.3364753674761483E-2</v>
      </c>
      <c r="L26" s="81"/>
      <c r="M26" s="85"/>
      <c r="N26" s="85"/>
      <c r="O26" s="81"/>
      <c r="P26" s="81"/>
      <c r="Q26" s="81"/>
    </row>
    <row r="27" spans="1:17" ht="22.5" x14ac:dyDescent="0.2">
      <c r="B27" s="365"/>
      <c r="C27" s="82" t="s">
        <v>150</v>
      </c>
      <c r="D27" s="88" t="s">
        <v>165</v>
      </c>
      <c r="E27" s="106">
        <v>47.269470149999997</v>
      </c>
      <c r="F27" s="106">
        <v>90.584122009999987</v>
      </c>
      <c r="G27" s="106">
        <v>2.7992828799999998</v>
      </c>
      <c r="H27" s="106">
        <v>35.456132750000002</v>
      </c>
      <c r="I27" s="112">
        <v>33.285744569999999</v>
      </c>
      <c r="J27" s="105">
        <v>6.724033995943858E-2</v>
      </c>
      <c r="K27" s="105">
        <v>-6.1213336358574066E-2</v>
      </c>
      <c r="L27" s="81"/>
      <c r="M27" s="85"/>
      <c r="N27" s="85"/>
      <c r="O27" s="81"/>
      <c r="P27" s="81"/>
      <c r="Q27" s="81"/>
    </row>
    <row r="28" spans="1:17" x14ac:dyDescent="0.2">
      <c r="B28" s="365"/>
      <c r="C28" s="82" t="s">
        <v>151</v>
      </c>
      <c r="D28" s="88" t="s">
        <v>161</v>
      </c>
      <c r="E28" s="106">
        <v>14.659636719999998</v>
      </c>
      <c r="F28" s="106">
        <v>10.244457819999999</v>
      </c>
      <c r="G28" s="106">
        <v>14.693395070000001</v>
      </c>
      <c r="H28" s="106">
        <v>44.271872939999994</v>
      </c>
      <c r="I28" s="112">
        <v>28.480663359999998</v>
      </c>
      <c r="J28" s="105">
        <v>5.7533623217271658E-2</v>
      </c>
      <c r="K28" s="105">
        <v>-0.35668718152948331</v>
      </c>
      <c r="L28" s="81"/>
      <c r="M28" s="85"/>
      <c r="N28" s="85"/>
      <c r="O28" s="81"/>
      <c r="P28" s="81"/>
      <c r="Q28" s="81"/>
    </row>
    <row r="29" spans="1:17" x14ac:dyDescent="0.2">
      <c r="B29" s="366"/>
      <c r="C29" s="367" t="s">
        <v>88</v>
      </c>
      <c r="D29" s="368"/>
      <c r="E29" s="106">
        <v>426.23600268999843</v>
      </c>
      <c r="F29" s="106">
        <v>427.19068006999993</v>
      </c>
      <c r="G29" s="106">
        <v>405.27345883000174</v>
      </c>
      <c r="H29" s="106">
        <v>448.80045743999887</v>
      </c>
      <c r="I29" s="112">
        <v>381.35581035999979</v>
      </c>
      <c r="J29" s="105">
        <v>0.77037466535223054</v>
      </c>
      <c r="K29" s="105">
        <v>-0.15027758096484534</v>
      </c>
      <c r="L29" s="81"/>
      <c r="M29" s="85"/>
      <c r="N29" s="85"/>
      <c r="O29" s="81"/>
      <c r="P29" s="81"/>
      <c r="Q29" s="81"/>
    </row>
    <row r="30" spans="1:17" ht="12.75" customHeight="1" x14ac:dyDescent="0.2">
      <c r="B30" s="353" t="s">
        <v>113</v>
      </c>
      <c r="C30" s="354"/>
      <c r="D30" s="355"/>
      <c r="E30" s="109">
        <v>488.42728770999844</v>
      </c>
      <c r="F30" s="109">
        <v>537.05851053999993</v>
      </c>
      <c r="G30" s="109">
        <v>431.31292005000176</v>
      </c>
      <c r="H30" s="109">
        <v>576.43864163999888</v>
      </c>
      <c r="I30" s="109">
        <v>495.02641702999978</v>
      </c>
      <c r="J30" s="110">
        <v>1</v>
      </c>
      <c r="K30" s="110">
        <v>-0.1412331143838258</v>
      </c>
      <c r="L30" s="81"/>
      <c r="M30" s="85"/>
      <c r="N30" s="85"/>
      <c r="O30" s="81"/>
      <c r="P30" s="81"/>
      <c r="Q30" s="81"/>
    </row>
    <row r="31" spans="1:17" x14ac:dyDescent="0.2">
      <c r="B31" s="359" t="s">
        <v>158</v>
      </c>
      <c r="C31" s="359"/>
      <c r="D31" s="359"/>
      <c r="E31" s="136">
        <v>3277.7003036599981</v>
      </c>
      <c r="F31" s="136">
        <v>3598.3431215899996</v>
      </c>
      <c r="G31" s="136">
        <v>4205.3474506200009</v>
      </c>
      <c r="H31" s="136">
        <v>3775.8212791599976</v>
      </c>
      <c r="I31" s="136">
        <v>4029.0651884699996</v>
      </c>
      <c r="J31" s="137"/>
      <c r="K31" s="135">
        <v>6.7069887737467582E-2</v>
      </c>
      <c r="L31" s="81"/>
      <c r="M31" s="81"/>
      <c r="N31" s="85"/>
      <c r="O31" s="81"/>
      <c r="P31" s="81"/>
      <c r="Q31" s="81"/>
    </row>
    <row r="32" spans="1:17" ht="11.25" customHeight="1" x14ac:dyDescent="0.2">
      <c r="B32" s="358" t="s">
        <v>119</v>
      </c>
      <c r="C32" s="358"/>
      <c r="D32" s="358"/>
      <c r="E32" s="358"/>
      <c r="F32" s="358"/>
      <c r="G32" s="358"/>
      <c r="H32" s="358"/>
      <c r="I32" s="358"/>
      <c r="J32" s="358"/>
      <c r="K32" s="358"/>
      <c r="L32" s="81"/>
      <c r="M32" s="81"/>
      <c r="N32" s="81"/>
      <c r="O32" s="81"/>
      <c r="P32" s="81"/>
      <c r="Q32" s="81"/>
    </row>
    <row r="33" spans="1:17" x14ac:dyDescent="0.2">
      <c r="B33" s="371" t="s">
        <v>159</v>
      </c>
      <c r="C33" s="371"/>
      <c r="D33" s="371"/>
      <c r="E33" s="371"/>
      <c r="F33" s="371"/>
      <c r="G33" s="371"/>
      <c r="H33" s="371"/>
      <c r="I33" s="371"/>
      <c r="J33" s="371"/>
      <c r="K33" s="371"/>
      <c r="L33" s="81"/>
      <c r="M33" s="81"/>
      <c r="N33" s="81"/>
      <c r="O33" s="81"/>
      <c r="P33" s="81"/>
      <c r="Q33" s="81"/>
    </row>
    <row r="34" spans="1:17" x14ac:dyDescent="0.2">
      <c r="B34" s="371" t="s">
        <v>169</v>
      </c>
      <c r="C34" s="371"/>
      <c r="D34" s="371"/>
      <c r="E34" s="371"/>
      <c r="F34" s="371"/>
      <c r="G34" s="371"/>
      <c r="H34" s="371"/>
      <c r="I34" s="371"/>
      <c r="J34" s="371"/>
      <c r="K34" s="371"/>
      <c r="L34" s="81"/>
      <c r="M34" s="81"/>
      <c r="N34" s="81"/>
      <c r="O34" s="81"/>
      <c r="P34" s="81"/>
      <c r="Q34" s="81"/>
    </row>
    <row r="35" spans="1:17" x14ac:dyDescent="0.2">
      <c r="B35" s="160"/>
      <c r="C35" s="160"/>
      <c r="D35" s="160"/>
      <c r="E35" s="160"/>
      <c r="F35" s="160"/>
      <c r="G35" s="160"/>
      <c r="H35" s="160"/>
      <c r="I35" s="160"/>
      <c r="J35" s="160"/>
      <c r="K35" s="160"/>
      <c r="L35" s="81"/>
      <c r="M35" s="81"/>
      <c r="N35" s="81"/>
      <c r="O35" s="81"/>
      <c r="P35" s="81"/>
      <c r="Q35" s="81"/>
    </row>
    <row r="36" spans="1:17" ht="12.75" x14ac:dyDescent="0.2">
      <c r="B36" s="374" t="s">
        <v>140</v>
      </c>
      <c r="C36" s="374"/>
      <c r="D36" s="374"/>
      <c r="E36" s="374"/>
      <c r="F36" s="374"/>
      <c r="G36" s="374"/>
      <c r="H36" s="374"/>
      <c r="I36" s="374"/>
      <c r="J36" s="160"/>
      <c r="K36" s="81"/>
      <c r="L36" s="81"/>
      <c r="M36" s="81"/>
      <c r="N36" s="81"/>
      <c r="O36" s="81"/>
      <c r="P36" s="81"/>
      <c r="Q36" s="81"/>
    </row>
    <row r="37" spans="1:17" ht="15" customHeight="1" x14ac:dyDescent="0.2">
      <c r="A37" s="190"/>
      <c r="B37" s="360" t="s">
        <v>126</v>
      </c>
      <c r="C37" s="375">
        <v>2016</v>
      </c>
      <c r="D37" s="372">
        <v>2017</v>
      </c>
      <c r="E37" s="372">
        <v>2018</v>
      </c>
      <c r="F37" s="372">
        <v>2019</v>
      </c>
      <c r="G37" s="372">
        <v>2020</v>
      </c>
      <c r="H37" s="369" t="s">
        <v>78</v>
      </c>
      <c r="I37" s="346" t="s">
        <v>83</v>
      </c>
      <c r="J37" s="81"/>
      <c r="K37" s="81"/>
      <c r="L37" s="81"/>
      <c r="M37" s="81"/>
      <c r="N37" s="81"/>
      <c r="O37" s="81"/>
      <c r="P37" s="81"/>
      <c r="Q37" s="81"/>
    </row>
    <row r="38" spans="1:17" x14ac:dyDescent="0.2">
      <c r="B38" s="360"/>
      <c r="C38" s="376"/>
      <c r="D38" s="373"/>
      <c r="E38" s="373"/>
      <c r="F38" s="373"/>
      <c r="G38" s="373"/>
      <c r="H38" s="369"/>
      <c r="I38" s="346"/>
      <c r="J38" s="81"/>
      <c r="K38" s="81"/>
      <c r="L38" s="81"/>
      <c r="M38" s="81"/>
      <c r="N38" s="81"/>
      <c r="O38" s="81"/>
      <c r="P38" s="81"/>
      <c r="Q38" s="81"/>
    </row>
    <row r="39" spans="1:17" x14ac:dyDescent="0.2">
      <c r="B39" s="89" t="s">
        <v>92</v>
      </c>
      <c r="C39" s="182">
        <v>8.8196660299999952</v>
      </c>
      <c r="D39" s="182">
        <v>8.4584078800000189</v>
      </c>
      <c r="E39" s="182">
        <v>7.3613353599999893</v>
      </c>
      <c r="F39" s="182">
        <v>5.9818531699999964</v>
      </c>
      <c r="G39" s="195">
        <v>6.5617886200000131</v>
      </c>
      <c r="H39" s="183">
        <v>6.0265616544948254E-2</v>
      </c>
      <c r="I39" s="113">
        <v>9.6949128224760095E-2</v>
      </c>
      <c r="J39" s="81"/>
      <c r="K39" s="85"/>
      <c r="L39" s="85"/>
      <c r="M39" s="81"/>
      <c r="N39" s="81"/>
      <c r="O39" s="81"/>
      <c r="P39" s="81"/>
      <c r="Q39" s="81"/>
    </row>
    <row r="40" spans="1:17" x14ac:dyDescent="0.2">
      <c r="B40" s="89" t="s">
        <v>127</v>
      </c>
      <c r="C40" s="182">
        <v>83.488369199999866</v>
      </c>
      <c r="D40" s="182">
        <v>98.135474319999986</v>
      </c>
      <c r="E40" s="182">
        <v>72.245286920000183</v>
      </c>
      <c r="F40" s="182">
        <v>108.29791835999954</v>
      </c>
      <c r="G40" s="195">
        <v>101.79072002000004</v>
      </c>
      <c r="H40" s="183">
        <v>0.93487932266850404</v>
      </c>
      <c r="I40" s="113">
        <v>-6.0086088805221038E-2</v>
      </c>
      <c r="J40" s="81"/>
      <c r="K40" s="85"/>
      <c r="L40" s="85"/>
      <c r="M40" s="81"/>
      <c r="N40" s="81"/>
      <c r="O40" s="81"/>
      <c r="P40" s="81"/>
      <c r="Q40" s="81"/>
    </row>
    <row r="41" spans="1:17" x14ac:dyDescent="0.2">
      <c r="B41" s="89" t="s">
        <v>128</v>
      </c>
      <c r="C41" s="182">
        <v>0</v>
      </c>
      <c r="D41" s="182">
        <v>0.21122783000000001</v>
      </c>
      <c r="E41" s="182">
        <v>0</v>
      </c>
      <c r="F41" s="182">
        <v>0</v>
      </c>
      <c r="G41" s="195">
        <v>0.30058366999999997</v>
      </c>
      <c r="H41" s="183">
        <v>2.7606589064268316E-3</v>
      </c>
      <c r="I41" s="113" t="s">
        <v>60</v>
      </c>
      <c r="J41" s="81"/>
      <c r="K41" s="85"/>
      <c r="L41" s="85"/>
      <c r="M41" s="81"/>
      <c r="N41" s="81"/>
      <c r="O41" s="81"/>
      <c r="P41" s="81"/>
      <c r="Q41" s="81"/>
    </row>
    <row r="42" spans="1:17" x14ac:dyDescent="0.2">
      <c r="B42" s="89" t="s">
        <v>93</v>
      </c>
      <c r="C42" s="182">
        <v>0</v>
      </c>
      <c r="D42" s="182">
        <v>0</v>
      </c>
      <c r="E42" s="182">
        <v>0</v>
      </c>
      <c r="F42" s="182">
        <v>0</v>
      </c>
      <c r="G42" s="195">
        <v>0</v>
      </c>
      <c r="H42" s="183">
        <v>0</v>
      </c>
      <c r="I42" s="113" t="s">
        <v>60</v>
      </c>
      <c r="J42" s="81"/>
      <c r="K42" s="85"/>
      <c r="L42" s="85"/>
      <c r="M42" s="81"/>
      <c r="N42" s="81"/>
      <c r="O42" s="81"/>
      <c r="P42" s="81"/>
      <c r="Q42" s="81"/>
    </row>
    <row r="43" spans="1:17" x14ac:dyDescent="0.2">
      <c r="B43" s="89" t="s">
        <v>94</v>
      </c>
      <c r="C43" s="182">
        <v>0.9270851099999996</v>
      </c>
      <c r="D43" s="182">
        <v>0.87932921000000031</v>
      </c>
      <c r="E43" s="182">
        <v>0.40707549000000021</v>
      </c>
      <c r="F43" s="182">
        <v>0.4584963299999999</v>
      </c>
      <c r="G43" s="195">
        <v>0.22804085000000024</v>
      </c>
      <c r="H43" s="183">
        <v>2.0944018801209189E-3</v>
      </c>
      <c r="I43" s="113">
        <v>-0.50263320537374789</v>
      </c>
      <c r="J43" s="81"/>
      <c r="K43" s="85"/>
      <c r="L43" s="85"/>
      <c r="M43" s="81"/>
      <c r="N43" s="81"/>
      <c r="O43" s="81"/>
      <c r="P43" s="81"/>
      <c r="Q43" s="81"/>
    </row>
    <row r="44" spans="1:17" x14ac:dyDescent="0.2">
      <c r="B44" s="185" t="s">
        <v>166</v>
      </c>
      <c r="C44" s="196">
        <v>93.235120339999852</v>
      </c>
      <c r="D44" s="196">
        <v>107.68443924</v>
      </c>
      <c r="E44" s="196">
        <v>80.013697770000164</v>
      </c>
      <c r="F44" s="196">
        <v>114.73826785999954</v>
      </c>
      <c r="G44" s="196">
        <v>108.88113316000005</v>
      </c>
      <c r="H44" s="197">
        <v>1</v>
      </c>
      <c r="I44" s="116">
        <v>-5.1047787361982899E-2</v>
      </c>
      <c r="J44" s="81"/>
      <c r="K44" s="85"/>
      <c r="L44" s="85"/>
      <c r="M44" s="81"/>
      <c r="N44" s="81"/>
      <c r="O44" s="81"/>
      <c r="P44" s="81"/>
      <c r="Q44" s="81"/>
    </row>
    <row r="45" spans="1:17" ht="11.25" customHeight="1" x14ac:dyDescent="0.2">
      <c r="B45" s="358" t="s">
        <v>129</v>
      </c>
      <c r="C45" s="358"/>
      <c r="D45" s="358"/>
      <c r="E45" s="358"/>
      <c r="F45" s="358"/>
      <c r="G45" s="358"/>
      <c r="H45" s="358"/>
      <c r="I45" s="358"/>
      <c r="J45" s="81"/>
      <c r="K45" s="81"/>
      <c r="L45" s="81"/>
      <c r="M45" s="81"/>
      <c r="N45" s="81"/>
      <c r="O45" s="81"/>
      <c r="P45" s="81"/>
      <c r="Q45" s="81"/>
    </row>
    <row r="46" spans="1:17" x14ac:dyDescent="0.2">
      <c r="B46" s="81"/>
      <c r="C46" s="131"/>
      <c r="D46" s="81"/>
      <c r="E46" s="81"/>
      <c r="F46" s="81"/>
      <c r="G46" s="81"/>
      <c r="H46" s="81"/>
      <c r="I46" s="81"/>
      <c r="J46" s="81"/>
      <c r="K46" s="81"/>
      <c r="L46" s="81"/>
      <c r="M46" s="81"/>
      <c r="N46" s="81"/>
      <c r="O46" s="81"/>
      <c r="P46" s="81"/>
      <c r="Q46" s="81"/>
    </row>
    <row r="47" spans="1:17" ht="12.75" x14ac:dyDescent="0.2">
      <c r="B47" s="154" t="s">
        <v>168</v>
      </c>
      <c r="C47" s="131"/>
      <c r="D47" s="81"/>
      <c r="E47" s="81"/>
      <c r="F47" s="81"/>
      <c r="G47" s="81"/>
      <c r="H47" s="81"/>
      <c r="I47" s="81"/>
      <c r="J47" s="81"/>
      <c r="K47" s="81"/>
      <c r="L47" s="81"/>
      <c r="M47" s="81"/>
      <c r="N47" s="81"/>
      <c r="O47" s="81"/>
      <c r="P47" s="81"/>
      <c r="Q47" s="81"/>
    </row>
    <row r="48" spans="1:17" x14ac:dyDescent="0.2">
      <c r="B48" s="347" t="s">
        <v>77</v>
      </c>
      <c r="C48" s="341" t="s">
        <v>95</v>
      </c>
      <c r="D48" s="343">
        <v>2019</v>
      </c>
      <c r="E48" s="344"/>
      <c r="F48" s="344"/>
      <c r="G48" s="345"/>
      <c r="H48" s="343">
        <v>2020</v>
      </c>
      <c r="I48" s="344"/>
      <c r="J48" s="344"/>
      <c r="K48" s="345"/>
    </row>
    <row r="49" spans="2:15" ht="12.75" x14ac:dyDescent="0.2">
      <c r="B49" s="348"/>
      <c r="C49" s="342"/>
      <c r="D49" s="153" t="s">
        <v>134</v>
      </c>
      <c r="E49" s="153" t="s">
        <v>135</v>
      </c>
      <c r="F49" s="153" t="s">
        <v>58</v>
      </c>
      <c r="G49" s="153" t="s">
        <v>59</v>
      </c>
      <c r="H49" s="153" t="s">
        <v>134</v>
      </c>
      <c r="I49" s="153" t="s">
        <v>135</v>
      </c>
      <c r="J49" s="153" t="s">
        <v>58</v>
      </c>
      <c r="K49" s="153" t="s">
        <v>59</v>
      </c>
    </row>
    <row r="50" spans="2:15" x14ac:dyDescent="0.2">
      <c r="B50" s="163" t="s">
        <v>96</v>
      </c>
      <c r="C50" s="73" t="s">
        <v>152</v>
      </c>
      <c r="D50" s="128">
        <v>10239</v>
      </c>
      <c r="E50" s="128">
        <v>12837</v>
      </c>
      <c r="F50" s="128">
        <v>27861</v>
      </c>
      <c r="G50" s="128">
        <v>233720.14401000002</v>
      </c>
      <c r="H50" s="140">
        <v>3640</v>
      </c>
      <c r="I50" s="140">
        <v>2938</v>
      </c>
      <c r="J50" s="140">
        <v>21264</v>
      </c>
      <c r="K50" s="140">
        <v>199576.01382000002</v>
      </c>
    </row>
    <row r="51" spans="2:15" x14ac:dyDescent="0.2">
      <c r="B51" s="163" t="s">
        <v>100</v>
      </c>
      <c r="C51" s="73" t="s">
        <v>152</v>
      </c>
      <c r="D51" s="128">
        <v>10850</v>
      </c>
      <c r="E51" s="128">
        <v>13091</v>
      </c>
      <c r="F51" s="128">
        <v>36532</v>
      </c>
      <c r="G51" s="128">
        <v>634048.08111999987</v>
      </c>
      <c r="H51" s="140">
        <v>3797</v>
      </c>
      <c r="I51" s="140">
        <v>3083</v>
      </c>
      <c r="J51" s="140">
        <v>31584</v>
      </c>
      <c r="K51" s="140">
        <v>549855.53656999988</v>
      </c>
    </row>
    <row r="52" spans="2:15" x14ac:dyDescent="0.2">
      <c r="B52" s="377" t="s">
        <v>167</v>
      </c>
      <c r="C52" s="378"/>
      <c r="D52" s="139">
        <v>21089</v>
      </c>
      <c r="E52" s="139">
        <v>25928</v>
      </c>
      <c r="F52" s="139">
        <v>64393</v>
      </c>
      <c r="G52" s="139">
        <v>867768.22512999992</v>
      </c>
      <c r="H52" s="139">
        <v>7437</v>
      </c>
      <c r="I52" s="139">
        <v>6021</v>
      </c>
      <c r="J52" s="139">
        <v>52848</v>
      </c>
      <c r="K52" s="139">
        <v>749431.55038999987</v>
      </c>
    </row>
    <row r="53" spans="2:15" ht="11.25" customHeight="1" x14ac:dyDescent="0.2">
      <c r="B53" s="336" t="s">
        <v>144</v>
      </c>
      <c r="C53" s="336"/>
      <c r="D53" s="336"/>
      <c r="E53" s="336"/>
      <c r="F53" s="336"/>
      <c r="G53" s="336"/>
      <c r="H53" s="336"/>
      <c r="I53" s="336"/>
      <c r="J53" s="336"/>
      <c r="K53" s="336"/>
      <c r="L53" s="132"/>
      <c r="M53" s="132"/>
      <c r="N53" s="133"/>
    </row>
    <row r="54" spans="2:15" x14ac:dyDescent="0.2">
      <c r="B54" s="337" t="s">
        <v>67</v>
      </c>
      <c r="C54" s="337"/>
      <c r="D54" s="337"/>
      <c r="E54" s="337"/>
      <c r="F54" s="337"/>
      <c r="G54" s="337"/>
      <c r="H54" s="337"/>
      <c r="I54" s="337"/>
      <c r="J54" s="337"/>
      <c r="K54" s="337"/>
      <c r="L54" s="138"/>
      <c r="M54" s="134"/>
      <c r="N54" s="134"/>
    </row>
    <row r="55" spans="2:15" x14ac:dyDescent="0.2">
      <c r="B55" s="337" t="s">
        <v>68</v>
      </c>
      <c r="C55" s="337"/>
      <c r="D55" s="337"/>
      <c r="E55" s="337"/>
      <c r="F55" s="337"/>
      <c r="G55" s="337"/>
      <c r="H55" s="337"/>
      <c r="I55" s="337"/>
      <c r="J55" s="337"/>
      <c r="K55" s="337"/>
      <c r="L55" s="164"/>
      <c r="M55" s="134"/>
      <c r="N55" s="134"/>
    </row>
    <row r="56" spans="2:15" x14ac:dyDescent="0.2">
      <c r="B56" s="338" t="s">
        <v>141</v>
      </c>
      <c r="C56" s="338"/>
      <c r="D56" s="338"/>
      <c r="E56" s="338"/>
      <c r="F56" s="338"/>
      <c r="G56" s="338"/>
      <c r="H56" s="338"/>
      <c r="I56" s="338"/>
      <c r="J56" s="338"/>
      <c r="K56" s="338"/>
      <c r="L56" s="164"/>
      <c r="M56" s="134"/>
      <c r="N56" s="134"/>
    </row>
    <row r="57" spans="2:15" x14ac:dyDescent="0.2">
      <c r="B57" s="164"/>
      <c r="C57" s="164"/>
      <c r="D57" s="164"/>
      <c r="E57" s="164"/>
      <c r="F57" s="164"/>
      <c r="G57" s="164"/>
      <c r="H57" s="164"/>
      <c r="I57" s="164"/>
      <c r="J57" s="164"/>
      <c r="K57" s="164"/>
      <c r="L57" s="164"/>
      <c r="M57" s="134"/>
      <c r="N57" s="134"/>
    </row>
    <row r="58" spans="2:15" ht="12.75" x14ac:dyDescent="0.2">
      <c r="B58" s="370" t="s">
        <v>153</v>
      </c>
      <c r="C58" s="370"/>
      <c r="D58" s="370"/>
      <c r="E58" s="370"/>
      <c r="F58" s="370"/>
      <c r="G58" s="370"/>
      <c r="H58" s="370"/>
      <c r="I58" s="370"/>
      <c r="J58" s="370"/>
      <c r="K58" s="370"/>
    </row>
    <row r="59" spans="2:15" ht="11.25" customHeight="1" x14ac:dyDescent="0.2">
      <c r="B59" s="341" t="s">
        <v>136</v>
      </c>
      <c r="C59" s="343">
        <v>2019</v>
      </c>
      <c r="D59" s="344"/>
      <c r="E59" s="345"/>
      <c r="F59" s="343">
        <v>2020</v>
      </c>
      <c r="G59" s="344"/>
      <c r="H59" s="345"/>
      <c r="I59" s="339" t="s">
        <v>101</v>
      </c>
      <c r="J59" s="339" t="s">
        <v>102</v>
      </c>
      <c r="K59" s="339" t="s">
        <v>103</v>
      </c>
    </row>
    <row r="60" spans="2:15" x14ac:dyDescent="0.2">
      <c r="B60" s="342"/>
      <c r="C60" s="126" t="s">
        <v>96</v>
      </c>
      <c r="D60" s="153" t="s">
        <v>100</v>
      </c>
      <c r="E60" s="153" t="s">
        <v>22</v>
      </c>
      <c r="F60" s="126" t="s">
        <v>96</v>
      </c>
      <c r="G60" s="153" t="s">
        <v>100</v>
      </c>
      <c r="H60" s="153" t="s">
        <v>22</v>
      </c>
      <c r="I60" s="340"/>
      <c r="J60" s="340"/>
      <c r="K60" s="340"/>
    </row>
    <row r="61" spans="2:15" x14ac:dyDescent="0.2">
      <c r="B61" s="91" t="s">
        <v>137</v>
      </c>
      <c r="C61" s="92">
        <v>61765</v>
      </c>
      <c r="D61" s="92">
        <v>554801</v>
      </c>
      <c r="E61" s="75">
        <v>616566</v>
      </c>
      <c r="F61" s="123">
        <v>43955</v>
      </c>
      <c r="G61" s="123">
        <v>474613</v>
      </c>
      <c r="H61" s="124">
        <v>518568</v>
      </c>
      <c r="I61" s="129">
        <v>-0.28835100785234358</v>
      </c>
      <c r="J61" s="129">
        <v>-0.14453470703910051</v>
      </c>
      <c r="K61" s="129">
        <v>-0.15894162182150817</v>
      </c>
      <c r="M61" s="198"/>
      <c r="N61" s="198"/>
      <c r="O61" s="198"/>
    </row>
    <row r="62" spans="2:15" x14ac:dyDescent="0.2">
      <c r="B62" s="91" t="s">
        <v>104</v>
      </c>
      <c r="C62" s="77">
        <v>3676883.2310600011</v>
      </c>
      <c r="D62" s="77">
        <v>3318023.2077900004</v>
      </c>
      <c r="E62" s="77">
        <v>6994906.4388500014</v>
      </c>
      <c r="F62" s="125">
        <v>2488047.8260799996</v>
      </c>
      <c r="G62" s="125">
        <v>2520747.59497</v>
      </c>
      <c r="H62" s="125">
        <v>5008795.4210499991</v>
      </c>
      <c r="I62" s="129">
        <v>-0.32332694031114895</v>
      </c>
      <c r="J62" s="129">
        <v>-0.24028632800040994</v>
      </c>
      <c r="K62" s="129">
        <v>-0.2839367524301768</v>
      </c>
      <c r="M62" s="198"/>
      <c r="N62" s="198"/>
      <c r="O62" s="198"/>
    </row>
    <row r="63" spans="2:15" x14ac:dyDescent="0.2">
      <c r="B63" s="349" t="s">
        <v>142</v>
      </c>
      <c r="C63" s="350"/>
      <c r="D63" s="350"/>
      <c r="E63" s="350"/>
      <c r="F63" s="350"/>
      <c r="G63" s="350"/>
      <c r="H63" s="350"/>
      <c r="I63" s="350"/>
      <c r="J63" s="350"/>
      <c r="K63" s="350"/>
    </row>
    <row r="69" spans="4:4" x14ac:dyDescent="0.2">
      <c r="D69" s="200"/>
    </row>
  </sheetData>
  <mergeCells count="53">
    <mergeCell ref="B59:B60"/>
    <mergeCell ref="C59:E59"/>
    <mergeCell ref="F59:H59"/>
    <mergeCell ref="K59:K60"/>
    <mergeCell ref="J59:J60"/>
    <mergeCell ref="I59:I60"/>
    <mergeCell ref="B55:K55"/>
    <mergeCell ref="B56:K56"/>
    <mergeCell ref="B48:B49"/>
    <mergeCell ref="C48:C49"/>
    <mergeCell ref="B52:C52"/>
    <mergeCell ref="B26:B29"/>
    <mergeCell ref="B30:D30"/>
    <mergeCell ref="C29:D29"/>
    <mergeCell ref="B53:K53"/>
    <mergeCell ref="B54:K54"/>
    <mergeCell ref="F37:F38"/>
    <mergeCell ref="B45:I45"/>
    <mergeCell ref="D48:G48"/>
    <mergeCell ref="H48:K48"/>
    <mergeCell ref="E37:E38"/>
    <mergeCell ref="B36:I36"/>
    <mergeCell ref="G37:G38"/>
    <mergeCell ref="H37:H38"/>
    <mergeCell ref="I37:I38"/>
    <mergeCell ref="B37:B38"/>
    <mergeCell ref="C37:C38"/>
    <mergeCell ref="B16:J16"/>
    <mergeCell ref="B19:B20"/>
    <mergeCell ref="C19:C20"/>
    <mergeCell ref="D19:D20"/>
    <mergeCell ref="E19:E20"/>
    <mergeCell ref="F19:F20"/>
    <mergeCell ref="G19:G20"/>
    <mergeCell ref="H19:H20"/>
    <mergeCell ref="I19:I20"/>
    <mergeCell ref="J19:J20"/>
    <mergeCell ref="B63:K63"/>
    <mergeCell ref="B9:C9"/>
    <mergeCell ref="B14:C14"/>
    <mergeCell ref="B6:B8"/>
    <mergeCell ref="B10:B13"/>
    <mergeCell ref="B15:C15"/>
    <mergeCell ref="B58:K58"/>
    <mergeCell ref="K19:K20"/>
    <mergeCell ref="B31:D31"/>
    <mergeCell ref="B32:K32"/>
    <mergeCell ref="B33:K33"/>
    <mergeCell ref="B34:K34"/>
    <mergeCell ref="B21:B24"/>
    <mergeCell ref="B25:D25"/>
    <mergeCell ref="C24:D24"/>
    <mergeCell ref="D37:D38"/>
  </mergeCells>
  <pageMargins left="0.7" right="0.7" top="0.75" bottom="0.75" header="0.3" footer="0.3"/>
  <pageSetup paperSize="183" scale="49"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43"/>
  <sheetViews>
    <sheetView zoomScale="90" zoomScaleNormal="90" workbookViewId="0">
      <selection activeCell="B29" sqref="B29:K29"/>
    </sheetView>
  </sheetViews>
  <sheetFormatPr baseColWidth="10" defaultColWidth="11.42578125" defaultRowHeight="11.25" x14ac:dyDescent="0.2"/>
  <cols>
    <col min="1" max="1" width="7" style="142" customWidth="1"/>
    <col min="2" max="2" width="41.140625" style="142" customWidth="1"/>
    <col min="3" max="3" width="23.28515625" style="142" bestFit="1" customWidth="1"/>
    <col min="4" max="4" width="31.5703125" style="142" customWidth="1"/>
    <col min="5" max="5" width="9.28515625" style="142" customWidth="1"/>
    <col min="6" max="6" width="8" style="142" customWidth="1"/>
    <col min="7" max="7" width="8.5703125" style="142" customWidth="1"/>
    <col min="8" max="8" width="11.140625" style="142" customWidth="1"/>
    <col min="9" max="9" width="13.28515625" style="142" customWidth="1"/>
    <col min="10" max="10" width="13.140625" style="142" customWidth="1"/>
    <col min="11" max="16384" width="11.42578125" style="142"/>
  </cols>
  <sheetData>
    <row r="2" spans="1:13" ht="15" x14ac:dyDescent="0.2">
      <c r="B2" s="145" t="s">
        <v>170</v>
      </c>
    </row>
    <row r="3" spans="1:13" x14ac:dyDescent="0.2">
      <c r="B3" s="141"/>
    </row>
    <row r="4" spans="1:13" ht="12.75" x14ac:dyDescent="0.2">
      <c r="B4" s="144" t="s">
        <v>76</v>
      </c>
    </row>
    <row r="5" spans="1:13" ht="22.5" x14ac:dyDescent="0.2">
      <c r="A5" s="201"/>
      <c r="B5" s="151" t="s">
        <v>105</v>
      </c>
      <c r="C5" s="151" t="s">
        <v>77</v>
      </c>
      <c r="D5" s="93">
        <v>2016</v>
      </c>
      <c r="E5" s="93">
        <v>2017</v>
      </c>
      <c r="F5" s="93">
        <v>2018</v>
      </c>
      <c r="G5" s="93">
        <v>2019</v>
      </c>
      <c r="H5" s="93">
        <v>2020</v>
      </c>
      <c r="I5" s="146" t="s">
        <v>78</v>
      </c>
      <c r="J5" s="146" t="s">
        <v>83</v>
      </c>
    </row>
    <row r="6" spans="1:13" x14ac:dyDescent="0.2">
      <c r="B6" s="156" t="s">
        <v>181</v>
      </c>
      <c r="C6" s="82" t="s">
        <v>0</v>
      </c>
      <c r="D6" s="98">
        <v>434</v>
      </c>
      <c r="E6" s="98">
        <v>570</v>
      </c>
      <c r="F6" s="98">
        <v>517</v>
      </c>
      <c r="G6" s="98">
        <v>476</v>
      </c>
      <c r="H6" s="99">
        <v>493</v>
      </c>
      <c r="I6" s="147">
        <v>1</v>
      </c>
      <c r="J6" s="147">
        <v>3.5714285714285809E-2</v>
      </c>
      <c r="M6" s="85"/>
    </row>
    <row r="7" spans="1:13" x14ac:dyDescent="0.2">
      <c r="B7" s="353" t="s">
        <v>106</v>
      </c>
      <c r="C7" s="355"/>
      <c r="D7" s="100">
        <v>434</v>
      </c>
      <c r="E7" s="100">
        <v>570</v>
      </c>
      <c r="F7" s="100">
        <v>517</v>
      </c>
      <c r="G7" s="100">
        <v>476</v>
      </c>
      <c r="H7" s="100">
        <v>493</v>
      </c>
      <c r="I7" s="148">
        <v>1</v>
      </c>
      <c r="J7" s="148">
        <v>3.5714285714285809E-2</v>
      </c>
      <c r="M7" s="85"/>
    </row>
    <row r="8" spans="1:13" x14ac:dyDescent="0.2">
      <c r="B8" s="364" t="s">
        <v>180</v>
      </c>
      <c r="C8" s="82" t="s">
        <v>29</v>
      </c>
      <c r="D8" s="98">
        <v>68</v>
      </c>
      <c r="E8" s="98">
        <v>50</v>
      </c>
      <c r="F8" s="98">
        <v>38</v>
      </c>
      <c r="G8" s="98">
        <v>19</v>
      </c>
      <c r="H8" s="99">
        <v>20</v>
      </c>
      <c r="I8" s="147">
        <v>0.66666666666666663</v>
      </c>
      <c r="J8" s="147">
        <v>5.2631578947368363E-2</v>
      </c>
      <c r="L8" s="85"/>
      <c r="M8" s="85"/>
    </row>
    <row r="9" spans="1:13" ht="22.5" x14ac:dyDescent="0.2">
      <c r="B9" s="366"/>
      <c r="C9" s="82" t="s">
        <v>146</v>
      </c>
      <c r="D9" s="98">
        <v>32</v>
      </c>
      <c r="E9" s="98">
        <v>21</v>
      </c>
      <c r="F9" s="98">
        <v>8</v>
      </c>
      <c r="G9" s="98">
        <v>11</v>
      </c>
      <c r="H9" s="99">
        <v>10</v>
      </c>
      <c r="I9" s="147">
        <v>0.33333333333333331</v>
      </c>
      <c r="J9" s="147">
        <v>-9.0909090909090939E-2</v>
      </c>
      <c r="L9" s="85"/>
      <c r="M9" s="85"/>
    </row>
    <row r="10" spans="1:13" x14ac:dyDescent="0.2">
      <c r="B10" s="353" t="s">
        <v>107</v>
      </c>
      <c r="C10" s="355"/>
      <c r="D10" s="100">
        <v>100</v>
      </c>
      <c r="E10" s="100">
        <v>71</v>
      </c>
      <c r="F10" s="100">
        <v>46</v>
      </c>
      <c r="G10" s="100">
        <v>30</v>
      </c>
      <c r="H10" s="100">
        <v>30</v>
      </c>
      <c r="I10" s="148">
        <v>1</v>
      </c>
      <c r="J10" s="148">
        <v>0</v>
      </c>
      <c r="L10" s="85"/>
      <c r="M10" s="85"/>
    </row>
    <row r="11" spans="1:13" x14ac:dyDescent="0.2">
      <c r="B11" s="351" t="s">
        <v>179</v>
      </c>
      <c r="C11" s="352"/>
      <c r="D11" s="101">
        <v>534</v>
      </c>
      <c r="E11" s="101">
        <v>641</v>
      </c>
      <c r="F11" s="101">
        <v>563</v>
      </c>
      <c r="G11" s="101">
        <v>506</v>
      </c>
      <c r="H11" s="101">
        <v>523</v>
      </c>
      <c r="I11" s="149"/>
      <c r="J11" s="149">
        <v>3.359683794466406E-2</v>
      </c>
      <c r="L11" s="85"/>
      <c r="M11" s="85"/>
    </row>
    <row r="12" spans="1:13" ht="15" customHeight="1" x14ac:dyDescent="0.2">
      <c r="B12" s="358" t="s">
        <v>108</v>
      </c>
      <c r="C12" s="358"/>
      <c r="D12" s="358"/>
      <c r="E12" s="358"/>
      <c r="F12" s="358"/>
      <c r="G12" s="358"/>
      <c r="H12" s="358"/>
      <c r="I12" s="358"/>
      <c r="J12" s="358"/>
    </row>
    <row r="13" spans="1:13" ht="15" customHeight="1" x14ac:dyDescent="0.2">
      <c r="B13" s="143"/>
      <c r="C13" s="143"/>
      <c r="D13" s="143"/>
      <c r="E13" s="143"/>
      <c r="F13" s="143"/>
      <c r="G13" s="143"/>
      <c r="H13" s="143"/>
      <c r="I13" s="143"/>
      <c r="J13" s="143"/>
    </row>
    <row r="14" spans="1:13" ht="12.75" x14ac:dyDescent="0.2">
      <c r="B14" s="144" t="s">
        <v>139</v>
      </c>
    </row>
    <row r="15" spans="1:13" ht="15" customHeight="1" x14ac:dyDescent="0.2">
      <c r="B15" s="360" t="s">
        <v>81</v>
      </c>
      <c r="C15" s="360" t="s">
        <v>157</v>
      </c>
      <c r="D15" s="360" t="s">
        <v>82</v>
      </c>
      <c r="E15" s="360">
        <v>2016</v>
      </c>
      <c r="F15" s="346">
        <v>2017</v>
      </c>
      <c r="G15" s="346">
        <v>2018</v>
      </c>
      <c r="H15" s="346">
        <v>2019</v>
      </c>
      <c r="I15" s="346">
        <v>2020</v>
      </c>
      <c r="J15" s="369" t="s">
        <v>78</v>
      </c>
      <c r="K15" s="346" t="s">
        <v>83</v>
      </c>
    </row>
    <row r="16" spans="1:13" x14ac:dyDescent="0.2">
      <c r="A16" s="201"/>
      <c r="B16" s="360"/>
      <c r="C16" s="360"/>
      <c r="D16" s="360"/>
      <c r="E16" s="360"/>
      <c r="F16" s="346"/>
      <c r="G16" s="346"/>
      <c r="H16" s="346"/>
      <c r="I16" s="346"/>
      <c r="J16" s="369"/>
      <c r="K16" s="346"/>
    </row>
    <row r="17" spans="1:14" x14ac:dyDescent="0.2">
      <c r="A17" s="201"/>
      <c r="B17" s="364" t="s">
        <v>117</v>
      </c>
      <c r="C17" s="82" t="s">
        <v>171</v>
      </c>
      <c r="D17" s="88" t="s">
        <v>172</v>
      </c>
      <c r="E17" s="106">
        <v>251.06574144999996</v>
      </c>
      <c r="F17" s="106">
        <v>299.32538174000001</v>
      </c>
      <c r="G17" s="106">
        <v>306.72207587999998</v>
      </c>
      <c r="H17" s="106">
        <v>219.47997803999999</v>
      </c>
      <c r="I17" s="112">
        <v>188.84357074000002</v>
      </c>
      <c r="J17" s="105">
        <v>0.36174864212868768</v>
      </c>
      <c r="K17" s="105">
        <v>-0.13958634210550414</v>
      </c>
      <c r="M17" s="85"/>
      <c r="N17" s="85"/>
    </row>
    <row r="18" spans="1:14" ht="22.5" x14ac:dyDescent="0.2">
      <c r="B18" s="365"/>
      <c r="C18" s="82" t="s">
        <v>173</v>
      </c>
      <c r="D18" s="88" t="s">
        <v>184</v>
      </c>
      <c r="E18" s="106">
        <v>104.88405447999999</v>
      </c>
      <c r="F18" s="106">
        <v>103.88774070000001</v>
      </c>
      <c r="G18" s="106">
        <v>148.05859815000002</v>
      </c>
      <c r="H18" s="106">
        <v>129.02734562000001</v>
      </c>
      <c r="I18" s="112">
        <v>132.00282016</v>
      </c>
      <c r="J18" s="105">
        <v>0.25286453101324868</v>
      </c>
      <c r="K18" s="105">
        <v>2.3060805643193572E-2</v>
      </c>
      <c r="M18" s="85"/>
      <c r="N18" s="85"/>
    </row>
    <row r="19" spans="1:14" x14ac:dyDescent="0.2">
      <c r="B19" s="365"/>
      <c r="C19" s="82" t="s">
        <v>174</v>
      </c>
      <c r="D19" s="88" t="s">
        <v>185</v>
      </c>
      <c r="E19" s="106">
        <v>283.74753678999997</v>
      </c>
      <c r="F19" s="106">
        <v>237.07790166000004</v>
      </c>
      <c r="G19" s="106">
        <v>165.16188387</v>
      </c>
      <c r="H19" s="106">
        <v>97.748291349999988</v>
      </c>
      <c r="I19" s="112">
        <v>117.66363695</v>
      </c>
      <c r="J19" s="105">
        <v>0.22539639939973619</v>
      </c>
      <c r="K19" s="105">
        <v>0.20374111224809677</v>
      </c>
      <c r="M19" s="85"/>
      <c r="N19" s="85"/>
    </row>
    <row r="20" spans="1:14" x14ac:dyDescent="0.2">
      <c r="B20" s="366"/>
      <c r="C20" s="367" t="s">
        <v>88</v>
      </c>
      <c r="D20" s="368"/>
      <c r="E20" s="106">
        <v>168.25315987999997</v>
      </c>
      <c r="F20" s="106">
        <v>113.63668776999999</v>
      </c>
      <c r="G20" s="106">
        <v>87.966891149999995</v>
      </c>
      <c r="H20" s="106">
        <v>78.433925150000007</v>
      </c>
      <c r="I20" s="112">
        <v>83.519770600000015</v>
      </c>
      <c r="J20" s="105">
        <v>0.15999042745832742</v>
      </c>
      <c r="K20" s="105">
        <v>6.484241914801081E-2</v>
      </c>
      <c r="M20" s="85"/>
      <c r="N20" s="85"/>
    </row>
    <row r="21" spans="1:14" x14ac:dyDescent="0.2">
      <c r="B21" s="353" t="s">
        <v>112</v>
      </c>
      <c r="C21" s="354"/>
      <c r="D21" s="355"/>
      <c r="E21" s="109">
        <v>807.95049259999985</v>
      </c>
      <c r="F21" s="109">
        <v>753.92771187000005</v>
      </c>
      <c r="G21" s="109">
        <v>707.90944905000003</v>
      </c>
      <c r="H21" s="109">
        <v>524.68954015999998</v>
      </c>
      <c r="I21" s="109">
        <v>522.02979845000004</v>
      </c>
      <c r="J21" s="110">
        <v>1</v>
      </c>
      <c r="K21" s="110">
        <v>-5.0691723513086595E-3</v>
      </c>
      <c r="M21" s="85"/>
      <c r="N21" s="85"/>
    </row>
    <row r="22" spans="1:14" x14ac:dyDescent="0.2">
      <c r="B22" s="364" t="s">
        <v>182</v>
      </c>
      <c r="C22" s="82" t="s">
        <v>175</v>
      </c>
      <c r="D22" s="88" t="s">
        <v>176</v>
      </c>
      <c r="E22" s="106">
        <v>127.18595707000001</v>
      </c>
      <c r="F22" s="106">
        <v>133.00174435000002</v>
      </c>
      <c r="G22" s="106">
        <v>128.35483090999998</v>
      </c>
      <c r="H22" s="106">
        <v>42.309210409999999</v>
      </c>
      <c r="I22" s="112">
        <v>41.148237739999999</v>
      </c>
      <c r="J22" s="105">
        <v>1</v>
      </c>
      <c r="K22" s="105">
        <v>-2.7440187579714226E-2</v>
      </c>
      <c r="M22" s="85"/>
      <c r="N22" s="85"/>
    </row>
    <row r="23" spans="1:14" ht="22.5" x14ac:dyDescent="0.2">
      <c r="B23" s="365"/>
      <c r="C23" s="82" t="s">
        <v>177</v>
      </c>
      <c r="D23" s="88" t="s">
        <v>178</v>
      </c>
      <c r="E23" s="106">
        <v>1.8400373199999998</v>
      </c>
      <c r="F23" s="106">
        <v>0.7332794199999999</v>
      </c>
      <c r="G23" s="106">
        <v>0</v>
      </c>
      <c r="H23" s="106">
        <v>0</v>
      </c>
      <c r="I23" s="112">
        <v>0</v>
      </c>
      <c r="J23" s="105">
        <v>0</v>
      </c>
      <c r="K23" s="105" t="s">
        <v>60</v>
      </c>
      <c r="M23" s="85"/>
      <c r="N23" s="85"/>
    </row>
    <row r="24" spans="1:14" ht="22.5" x14ac:dyDescent="0.2">
      <c r="B24" s="365"/>
      <c r="C24" s="82" t="s">
        <v>188</v>
      </c>
      <c r="D24" s="88" t="s">
        <v>186</v>
      </c>
      <c r="E24" s="106">
        <v>0</v>
      </c>
      <c r="F24" s="106">
        <v>0</v>
      </c>
      <c r="G24" s="106">
        <v>3.1831100000000001E-2</v>
      </c>
      <c r="H24" s="106">
        <v>0</v>
      </c>
      <c r="I24" s="112">
        <v>0</v>
      </c>
      <c r="J24" s="105">
        <v>0</v>
      </c>
      <c r="K24" s="105" t="s">
        <v>60</v>
      </c>
      <c r="M24" s="85"/>
      <c r="N24" s="85"/>
    </row>
    <row r="25" spans="1:14" x14ac:dyDescent="0.2">
      <c r="B25" s="366"/>
      <c r="C25" s="367" t="s">
        <v>88</v>
      </c>
      <c r="D25" s="368"/>
      <c r="E25" s="106">
        <v>0</v>
      </c>
      <c r="F25" s="106">
        <v>0</v>
      </c>
      <c r="G25" s="106">
        <v>1.0606050000000001E-2</v>
      </c>
      <c r="H25" s="106">
        <v>2.4758240000000001E-2</v>
      </c>
      <c r="I25" s="112">
        <v>0</v>
      </c>
      <c r="J25" s="105">
        <v>0</v>
      </c>
      <c r="K25" s="105">
        <v>-1</v>
      </c>
      <c r="M25" s="85"/>
      <c r="N25" s="85"/>
    </row>
    <row r="26" spans="1:14" x14ac:dyDescent="0.2">
      <c r="B26" s="353" t="s">
        <v>113</v>
      </c>
      <c r="C26" s="354"/>
      <c r="D26" s="355"/>
      <c r="E26" s="109">
        <v>129.02599439000002</v>
      </c>
      <c r="F26" s="109">
        <v>133.73502377000003</v>
      </c>
      <c r="G26" s="109">
        <v>128.39726805999999</v>
      </c>
      <c r="H26" s="109">
        <v>42.333968649999996</v>
      </c>
      <c r="I26" s="109">
        <v>41.148237739999999</v>
      </c>
      <c r="J26" s="110">
        <v>1</v>
      </c>
      <c r="K26" s="110">
        <v>-2.800897123071866E-2</v>
      </c>
      <c r="M26" s="85"/>
      <c r="N26" s="85"/>
    </row>
    <row r="27" spans="1:14" x14ac:dyDescent="0.2">
      <c r="B27" s="359" t="s">
        <v>183</v>
      </c>
      <c r="C27" s="359"/>
      <c r="D27" s="359"/>
      <c r="E27" s="107">
        <v>936.97648698999978</v>
      </c>
      <c r="F27" s="107">
        <v>887.66273564000005</v>
      </c>
      <c r="G27" s="107">
        <v>836.30671711000002</v>
      </c>
      <c r="H27" s="107">
        <v>567.02350880999995</v>
      </c>
      <c r="I27" s="107">
        <v>563.17803619000006</v>
      </c>
      <c r="J27" s="111"/>
      <c r="K27" s="108">
        <v>-6.7818574719596958E-3</v>
      </c>
      <c r="M27" s="85"/>
      <c r="N27" s="85"/>
    </row>
    <row r="28" spans="1:14" ht="11.25" customHeight="1" x14ac:dyDescent="0.2">
      <c r="B28" s="358" t="s">
        <v>119</v>
      </c>
      <c r="C28" s="358"/>
      <c r="D28" s="358"/>
      <c r="E28" s="358"/>
      <c r="F28" s="358"/>
      <c r="G28" s="358"/>
      <c r="H28" s="358"/>
      <c r="I28" s="358"/>
      <c r="J28" s="358"/>
      <c r="K28" s="358"/>
    </row>
    <row r="29" spans="1:14" ht="11.25" customHeight="1" x14ac:dyDescent="0.2">
      <c r="B29" s="295" t="s">
        <v>189</v>
      </c>
      <c r="C29" s="295"/>
      <c r="D29" s="295"/>
      <c r="E29" s="295"/>
      <c r="F29" s="295"/>
      <c r="G29" s="295"/>
      <c r="H29" s="295"/>
      <c r="I29" s="295"/>
      <c r="J29" s="295"/>
      <c r="K29" s="295"/>
    </row>
    <row r="30" spans="1:14" x14ac:dyDescent="0.2">
      <c r="B30" s="371" t="s">
        <v>159</v>
      </c>
      <c r="C30" s="371"/>
      <c r="D30" s="371"/>
      <c r="E30" s="371"/>
      <c r="F30" s="371"/>
      <c r="G30" s="371"/>
      <c r="H30" s="371"/>
      <c r="I30" s="371"/>
      <c r="J30" s="371"/>
      <c r="K30" s="371"/>
    </row>
    <row r="31" spans="1:14" x14ac:dyDescent="0.2">
      <c r="B31" s="371" t="s">
        <v>187</v>
      </c>
      <c r="C31" s="371"/>
      <c r="D31" s="371"/>
      <c r="E31" s="371"/>
      <c r="F31" s="371"/>
      <c r="G31" s="371"/>
      <c r="H31" s="371"/>
      <c r="I31" s="371"/>
      <c r="J31" s="371"/>
      <c r="K31" s="371"/>
    </row>
    <row r="32" spans="1:14" x14ac:dyDescent="0.2">
      <c r="B32" s="160"/>
      <c r="C32" s="160"/>
      <c r="D32" s="160"/>
      <c r="E32" s="160"/>
      <c r="F32" s="160"/>
      <c r="G32" s="160"/>
      <c r="H32" s="160"/>
      <c r="I32" s="160"/>
      <c r="J32" s="160"/>
      <c r="K32" s="160"/>
    </row>
    <row r="33" spans="1:12" ht="12.75" x14ac:dyDescent="0.2">
      <c r="B33" s="144" t="s">
        <v>140</v>
      </c>
      <c r="C33" s="160"/>
      <c r="D33" s="160"/>
      <c r="E33" s="160"/>
      <c r="F33" s="160"/>
      <c r="G33" s="160"/>
      <c r="H33" s="160"/>
      <c r="I33" s="160"/>
      <c r="J33" s="160"/>
      <c r="K33" s="160"/>
    </row>
    <row r="34" spans="1:12" ht="15" customHeight="1" x14ac:dyDescent="0.2">
      <c r="B34" s="360" t="s">
        <v>126</v>
      </c>
      <c r="C34" s="375">
        <v>2016</v>
      </c>
      <c r="D34" s="372">
        <v>2017</v>
      </c>
      <c r="E34" s="372">
        <v>2018</v>
      </c>
      <c r="F34" s="372">
        <v>2019</v>
      </c>
      <c r="G34" s="372">
        <v>2020</v>
      </c>
      <c r="H34" s="369" t="s">
        <v>78</v>
      </c>
      <c r="I34" s="346" t="s">
        <v>83</v>
      </c>
      <c r="J34" s="160"/>
      <c r="K34" s="160"/>
    </row>
    <row r="35" spans="1:12" x14ac:dyDescent="0.2">
      <c r="A35" s="201"/>
      <c r="B35" s="360"/>
      <c r="C35" s="376"/>
      <c r="D35" s="373"/>
      <c r="E35" s="373"/>
      <c r="F35" s="373"/>
      <c r="G35" s="373"/>
      <c r="H35" s="369"/>
      <c r="I35" s="346"/>
    </row>
    <row r="36" spans="1:12" x14ac:dyDescent="0.2">
      <c r="B36" s="89" t="s">
        <v>92</v>
      </c>
      <c r="C36" s="114">
        <v>0.71364316000000005</v>
      </c>
      <c r="D36" s="114">
        <v>5.4397600000000001E-3</v>
      </c>
      <c r="E36" s="114">
        <v>1.2783739999999998E-2</v>
      </c>
      <c r="F36" s="114">
        <v>2.68586E-3</v>
      </c>
      <c r="G36" s="117">
        <v>1.6233999999999999E-4</v>
      </c>
      <c r="H36" s="113">
        <v>2.0763949735350837E-5</v>
      </c>
      <c r="I36" s="113">
        <v>-0.93955753464439695</v>
      </c>
      <c r="K36" s="85"/>
      <c r="L36" s="85"/>
    </row>
    <row r="37" spans="1:12" x14ac:dyDescent="0.2">
      <c r="B37" s="89" t="s">
        <v>127</v>
      </c>
      <c r="C37" s="114">
        <v>24.650531160000003</v>
      </c>
      <c r="D37" s="114">
        <v>25.410688080000003</v>
      </c>
      <c r="E37" s="114">
        <v>24.397909830000003</v>
      </c>
      <c r="F37" s="114">
        <v>8.0439643699999994</v>
      </c>
      <c r="G37" s="117">
        <v>7.8181960199999994</v>
      </c>
      <c r="H37" s="113">
        <v>0.99997923605026462</v>
      </c>
      <c r="I37" s="113">
        <v>-2.8066801345118297E-2</v>
      </c>
      <c r="K37" s="85"/>
      <c r="L37" s="85"/>
    </row>
    <row r="38" spans="1:12" x14ac:dyDescent="0.2">
      <c r="B38" s="89" t="s">
        <v>128</v>
      </c>
      <c r="C38" s="114">
        <v>0</v>
      </c>
      <c r="D38" s="114">
        <v>0</v>
      </c>
      <c r="E38" s="114">
        <v>0</v>
      </c>
      <c r="F38" s="114">
        <v>0</v>
      </c>
      <c r="G38" s="117">
        <v>0</v>
      </c>
      <c r="H38" s="113">
        <v>0</v>
      </c>
      <c r="I38" s="113" t="s">
        <v>60</v>
      </c>
      <c r="K38" s="85"/>
      <c r="L38" s="85"/>
    </row>
    <row r="39" spans="1:12" x14ac:dyDescent="0.2">
      <c r="B39" s="89" t="s">
        <v>93</v>
      </c>
      <c r="C39" s="114">
        <v>0</v>
      </c>
      <c r="D39" s="114">
        <v>0</v>
      </c>
      <c r="E39" s="114">
        <v>0</v>
      </c>
      <c r="F39" s="114">
        <v>0</v>
      </c>
      <c r="G39" s="117">
        <v>0</v>
      </c>
      <c r="H39" s="113">
        <v>0</v>
      </c>
      <c r="I39" s="113" t="s">
        <v>60</v>
      </c>
      <c r="K39" s="85"/>
      <c r="L39" s="85"/>
    </row>
    <row r="40" spans="1:12" x14ac:dyDescent="0.2">
      <c r="B40" s="89" t="s">
        <v>94</v>
      </c>
      <c r="C40" s="114">
        <v>0</v>
      </c>
      <c r="D40" s="114">
        <v>0</v>
      </c>
      <c r="E40" s="114">
        <v>0</v>
      </c>
      <c r="F40" s="114">
        <v>0</v>
      </c>
      <c r="G40" s="117">
        <v>0</v>
      </c>
      <c r="H40" s="113">
        <v>0</v>
      </c>
      <c r="I40" s="113" t="s">
        <v>60</v>
      </c>
      <c r="K40" s="85"/>
      <c r="L40" s="85"/>
    </row>
    <row r="41" spans="1:12" x14ac:dyDescent="0.2">
      <c r="B41" s="185" t="s">
        <v>190</v>
      </c>
      <c r="C41" s="115">
        <v>25.364174320000004</v>
      </c>
      <c r="D41" s="115">
        <v>25.416127840000005</v>
      </c>
      <c r="E41" s="115">
        <v>24.410693570000003</v>
      </c>
      <c r="F41" s="115">
        <v>8.0466502299999991</v>
      </c>
      <c r="G41" s="115">
        <v>7.8183583599999995</v>
      </c>
      <c r="H41" s="116">
        <v>1</v>
      </c>
      <c r="I41" s="116">
        <v>-2.8371044282360924E-2</v>
      </c>
      <c r="K41" s="85"/>
      <c r="L41" s="85"/>
    </row>
    <row r="42" spans="1:12" x14ac:dyDescent="0.2">
      <c r="B42" s="358" t="s">
        <v>129</v>
      </c>
      <c r="C42" s="358"/>
      <c r="D42" s="358"/>
      <c r="E42" s="358"/>
      <c r="F42" s="358"/>
      <c r="G42" s="358"/>
      <c r="H42" s="358"/>
      <c r="I42" s="358"/>
    </row>
    <row r="43" spans="1:12" x14ac:dyDescent="0.2">
      <c r="B43" s="295" t="s">
        <v>191</v>
      </c>
      <c r="C43" s="295"/>
      <c r="D43" s="295"/>
      <c r="E43" s="295"/>
      <c r="F43" s="295"/>
      <c r="G43" s="295"/>
      <c r="H43" s="295"/>
      <c r="I43" s="295"/>
      <c r="J43" s="155"/>
      <c r="K43" s="155"/>
    </row>
  </sheetData>
  <mergeCells count="36">
    <mergeCell ref="B34:B35"/>
    <mergeCell ref="B21:D21"/>
    <mergeCell ref="B26:D26"/>
    <mergeCell ref="C25:D25"/>
    <mergeCell ref="B27:D27"/>
    <mergeCell ref="B28:K28"/>
    <mergeCell ref="B7:C7"/>
    <mergeCell ref="B10:C10"/>
    <mergeCell ref="B11:C11"/>
    <mergeCell ref="B8:B9"/>
    <mergeCell ref="B17:B20"/>
    <mergeCell ref="B12:J12"/>
    <mergeCell ref="B15:B16"/>
    <mergeCell ref="C15:C16"/>
    <mergeCell ref="D15:D16"/>
    <mergeCell ref="E15:E16"/>
    <mergeCell ref="F15:F16"/>
    <mergeCell ref="G15:G16"/>
    <mergeCell ref="H15:H16"/>
    <mergeCell ref="I15:I16"/>
    <mergeCell ref="B43:I43"/>
    <mergeCell ref="H34:H35"/>
    <mergeCell ref="I34:I35"/>
    <mergeCell ref="J15:J16"/>
    <mergeCell ref="K15:K16"/>
    <mergeCell ref="B29:K29"/>
    <mergeCell ref="C34:C35"/>
    <mergeCell ref="D34:D35"/>
    <mergeCell ref="E34:E35"/>
    <mergeCell ref="F34:F35"/>
    <mergeCell ref="G34:G35"/>
    <mergeCell ref="C20:D20"/>
    <mergeCell ref="B30:K30"/>
    <mergeCell ref="B31:K31"/>
    <mergeCell ref="B42:I42"/>
    <mergeCell ref="B22:B25"/>
  </mergeCells>
  <pageMargins left="0.7" right="0.7" top="0.75" bottom="0.75" header="0.3" footer="0.3"/>
  <pageSetup paperSize="183"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DestinacionesSalida CantidadDUS</vt:lpstr>
      <vt:lpstr>DestinacionesSalida MontoFOB</vt:lpstr>
      <vt:lpstr>DestinacionesIngresoCantidadDIN</vt:lpstr>
      <vt:lpstr>DestinacionesIngreso MontoCIF</vt:lpstr>
      <vt:lpstr>TráficoTerrestreVehículos </vt:lpstr>
      <vt:lpstr>TráficoTerrestreCamionesCarga</vt:lpstr>
      <vt:lpstr>Aduana Arica</vt:lpstr>
      <vt:lpstr>Aduana Iquique</vt:lpstr>
      <vt:lpstr>Aduana Tocopilla</vt:lpstr>
      <vt:lpstr>Aduana Antofagasta</vt:lpstr>
      <vt:lpstr>Aduana Chañaral</vt:lpstr>
      <vt:lpstr>Aduana Coquimbo</vt:lpstr>
      <vt:lpstr>Aduana Los Andes</vt:lpstr>
      <vt:lpstr>Aduana Valparaíso</vt:lpstr>
      <vt:lpstr>Aduana San Antonio</vt:lpstr>
      <vt:lpstr>Aduana Metropolitana</vt:lpstr>
      <vt:lpstr>Aduana Talcahuano</vt:lpstr>
      <vt:lpstr>Aduana Osorno</vt:lpstr>
      <vt:lpstr>Aduana Puerto Montt</vt:lpstr>
      <vt:lpstr>Aduana Coyhaique</vt:lpstr>
      <vt:lpstr>Aduana Puerto Aysén</vt:lpstr>
      <vt:lpstr>Aduana Punta Arenas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Braun Cirano</dc:creator>
  <cp:lastModifiedBy>Andrea Braun Cirano</cp:lastModifiedBy>
  <dcterms:created xsi:type="dcterms:W3CDTF">2021-02-11T13:50:48Z</dcterms:created>
  <dcterms:modified xsi:type="dcterms:W3CDTF">2021-04-22T21:02:07Z</dcterms:modified>
</cp:coreProperties>
</file>