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duanachile.sharepoint.com/sites/Estudios/Documentos compartidos/Estadística/Info COMEX/PUBLICACIONES/2023/ANUARIO_2023/Capítulos entregados a la Empresa/Capítulo 4 - 21 febrero 2024/"/>
    </mc:Choice>
  </mc:AlternateContent>
  <xr:revisionPtr revIDLastSave="138" documentId="8_{8F6EB804-E4A8-462B-BCAD-589A25792BE2}" xr6:coauthVersionLast="47" xr6:coauthVersionMax="47" xr10:uidLastSave="{CE1DDCBD-69C1-46E2-8CD1-29342B0DCDB2}"/>
  <bookViews>
    <workbookView xWindow="-120" yWindow="-120" windowWidth="29040" windowHeight="15840" tabRatio="837" activeTab="5" xr2:uid="{00000000-000D-0000-FFFF-FFFF00000000}"/>
  </bookViews>
  <sheets>
    <sheet name="ImportacionesxCategorias" sheetId="1" r:id="rId1"/>
    <sheet name="MovimientoCarga x VíaTransporte" sheetId="2" r:id="rId2"/>
    <sheet name="PrincipalesPaísesOrigen" sheetId="3" r:id="rId3"/>
    <sheet name="PpalesProductosCombustibles" sheetId="4" r:id="rId4"/>
    <sheet name="PpalesProductosNoCombustibles" sheetId="5" r:id="rId5"/>
    <sheet name="MovimientoCarga x LugarIngreso" sheetId="6" r:id="rId6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3" l="1"/>
  <c r="J8" i="3"/>
  <c r="J9" i="3"/>
  <c r="J10" i="3"/>
  <c r="J11" i="3"/>
  <c r="J12" i="3"/>
  <c r="J13" i="3"/>
  <c r="J14" i="3"/>
  <c r="J15" i="3"/>
  <c r="J16" i="3"/>
  <c r="J17" i="3"/>
  <c r="J7" i="3"/>
  <c r="J103" i="6"/>
  <c r="J102" i="6"/>
  <c r="J101" i="6"/>
  <c r="J100" i="6"/>
  <c r="J99" i="6"/>
  <c r="J98" i="6"/>
  <c r="J97" i="6"/>
  <c r="J96" i="6"/>
  <c r="J95" i="6"/>
  <c r="J94" i="6"/>
  <c r="J93" i="6"/>
  <c r="J104" i="6"/>
  <c r="J91" i="6"/>
  <c r="J90" i="6"/>
  <c r="J89" i="6"/>
  <c r="J88" i="6"/>
  <c r="J92" i="6"/>
  <c r="J85" i="6"/>
  <c r="J84" i="6"/>
  <c r="J83" i="6"/>
  <c r="J82" i="6"/>
  <c r="J81" i="6"/>
  <c r="J80" i="6"/>
  <c r="J79" i="6"/>
  <c r="J78" i="6"/>
  <c r="J77" i="6"/>
  <c r="J76" i="6"/>
  <c r="J75" i="6"/>
  <c r="J73" i="6"/>
  <c r="J72" i="6"/>
  <c r="J74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0" i="6"/>
  <c r="J49" i="6"/>
  <c r="J48" i="6"/>
  <c r="J47" i="6"/>
  <c r="J44" i="6"/>
  <c r="J43" i="6"/>
  <c r="J40" i="6"/>
  <c r="J39" i="6"/>
  <c r="J38" i="6"/>
  <c r="J37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35" i="6"/>
  <c r="J14" i="6"/>
  <c r="J13" i="6"/>
  <c r="J12" i="6"/>
  <c r="J15" i="6"/>
  <c r="J8" i="6"/>
  <c r="J7" i="6"/>
  <c r="J6" i="6"/>
  <c r="J5" i="6"/>
  <c r="E5" i="5"/>
  <c r="F5" i="5" s="1"/>
  <c r="G5" i="5" s="1"/>
  <c r="H5" i="5" s="1"/>
  <c r="C5" i="4"/>
  <c r="D5" i="4" s="1"/>
  <c r="E5" i="4" s="1"/>
  <c r="F5" i="4" s="1"/>
  <c r="K17" i="3"/>
  <c r="K16" i="3"/>
  <c r="K15" i="3"/>
  <c r="K14" i="3"/>
  <c r="K13" i="3"/>
  <c r="K12" i="3"/>
  <c r="K11" i="3"/>
  <c r="K10" i="3"/>
  <c r="K9" i="3"/>
  <c r="K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K7" i="3"/>
  <c r="H11" i="2"/>
  <c r="I11" i="2"/>
  <c r="I10" i="2"/>
  <c r="I9" i="2"/>
  <c r="I8" i="2"/>
  <c r="I7" i="2"/>
  <c r="I6" i="2"/>
  <c r="I11" i="1"/>
  <c r="J11" i="1"/>
  <c r="I10" i="1"/>
  <c r="J9" i="1"/>
  <c r="J105" i="6" l="1"/>
  <c r="J106" i="6"/>
  <c r="J51" i="6"/>
  <c r="K18" i="3"/>
  <c r="J9" i="6"/>
  <c r="J86" i="6"/>
  <c r="J41" i="6"/>
  <c r="J45" i="6"/>
  <c r="H6" i="2"/>
  <c r="H7" i="2"/>
  <c r="H8" i="2"/>
  <c r="H9" i="2"/>
  <c r="H10" i="2"/>
  <c r="J70" i="6"/>
  <c r="J71" i="6"/>
  <c r="J10" i="1"/>
  <c r="J36" i="6"/>
  <c r="J42" i="6"/>
  <c r="J11" i="6"/>
  <c r="I9" i="1"/>
  <c r="J10" i="6"/>
  <c r="J46" i="6"/>
  <c r="J87" i="6"/>
</calcChain>
</file>

<file path=xl/sharedStrings.xml><?xml version="1.0" encoding="utf-8"?>
<sst xmlns="http://schemas.openxmlformats.org/spreadsheetml/2006/main" count="260" uniqueCount="244">
  <si>
    <t>G_TOPERACION</t>
  </si>
  <si>
    <t>Total Importación</t>
  </si>
  <si>
    <t>Variación 2023/2022</t>
  </si>
  <si>
    <t>Participación 2023</t>
  </si>
  <si>
    <t>B</t>
  </si>
  <si>
    <t>Carretero / Terrestre</t>
  </si>
  <si>
    <t>Oleoductos, Gasoductos</t>
  </si>
  <si>
    <t xml:space="preserve">Aéreo/Courier/Postal </t>
  </si>
  <si>
    <t xml:space="preserve">Otra </t>
  </si>
  <si>
    <t>(En toneladas)</t>
  </si>
  <si>
    <t>Total Importaciones</t>
  </si>
  <si>
    <t xml:space="preserve">Monto_CIF_FOBIVV_(MM $US) </t>
  </si>
  <si>
    <t>ID</t>
  </si>
  <si>
    <t>DESTINACION2</t>
  </si>
  <si>
    <t>Participación en Importaciones 2023</t>
  </si>
  <si>
    <t>DUS</t>
  </si>
  <si>
    <t>Exportación</t>
  </si>
  <si>
    <t>China</t>
  </si>
  <si>
    <t>Estados Unidos</t>
  </si>
  <si>
    <t>Brasil</t>
  </si>
  <si>
    <t>Argentina</t>
  </si>
  <si>
    <t>Alemania</t>
  </si>
  <si>
    <t>Japón</t>
  </si>
  <si>
    <t>España</t>
  </si>
  <si>
    <t>México</t>
  </si>
  <si>
    <t>Perú</t>
  </si>
  <si>
    <t>Italia</t>
  </si>
  <si>
    <t>Otros Países</t>
  </si>
  <si>
    <t>Total Exportacion</t>
  </si>
  <si>
    <t>(En millones de US$ CIF)</t>
  </si>
  <si>
    <t>Productos Combustibles</t>
  </si>
  <si>
    <t>Participación en Importaciones Combustibles 2023</t>
  </si>
  <si>
    <t xml:space="preserve">Petróleo diésel </t>
  </si>
  <si>
    <t>Hulla</t>
  </si>
  <si>
    <t>Gas natural licuado</t>
  </si>
  <si>
    <t>Gas natural gaseoso</t>
  </si>
  <si>
    <t>Gasolina vehículos terrestres</t>
  </si>
  <si>
    <t>Propano licuado</t>
  </si>
  <si>
    <t>Kerosene</t>
  </si>
  <si>
    <t>Aceites y grasas lubricantes</t>
  </si>
  <si>
    <t>Resto Combustibles y lubricantes</t>
  </si>
  <si>
    <t xml:space="preserve">Total Importaciones </t>
  </si>
  <si>
    <t>Productos No Combustibles</t>
  </si>
  <si>
    <t>Participación en Importaciones No Combustibles 2023</t>
  </si>
  <si>
    <t>Maquinarias, aparatos y sus partes</t>
  </si>
  <si>
    <t>Motores y generadores eléctricos</t>
  </si>
  <si>
    <t>Grupos electrógenos</t>
  </si>
  <si>
    <t>Palas mecánicas, excavadoras, cargadoras y palas cargadoras</t>
  </si>
  <si>
    <t>Centrífugas y aparatos para filtrar o depurar líquidos o gases, y sus partes</t>
  </si>
  <si>
    <t>Bombas y elevadores de líquidos, y sus partes</t>
  </si>
  <si>
    <t>Artículos de grifería y sus partes</t>
  </si>
  <si>
    <t>Refrigeradores y congeladores</t>
  </si>
  <si>
    <t xml:space="preserve">Resto Maquinarias, aparatos y sus partes </t>
  </si>
  <si>
    <t>Total Maquinarias, aparatos y sus partes</t>
  </si>
  <si>
    <t>Medios de transporte y sus partes</t>
  </si>
  <si>
    <t>Vehículos automóviles para el transporte de personas</t>
  </si>
  <si>
    <t>Vehículos automóviles para el transporte de mercancías</t>
  </si>
  <si>
    <t>Neumáticos</t>
  </si>
  <si>
    <t>Chasis, carrocerías, partes y accesorios de vehículos automóviles</t>
  </si>
  <si>
    <t>Tractores</t>
  </si>
  <si>
    <t>Resto Medios de transporte y sus partes</t>
  </si>
  <si>
    <t>Total Medios de transporte y sus partes</t>
  </si>
  <si>
    <t>Alimentos</t>
  </si>
  <si>
    <t>Carnes de bovino</t>
  </si>
  <si>
    <t>Cereales</t>
  </si>
  <si>
    <t>Leche y otros productos lácteos</t>
  </si>
  <si>
    <t>Carnes de porcino</t>
  </si>
  <si>
    <t>Conservas y preparaciones de pescados y mariscos</t>
  </si>
  <si>
    <t>Carnes de ave</t>
  </si>
  <si>
    <t>Hortalizas y tubérculos</t>
  </si>
  <si>
    <t>Bananas</t>
  </si>
  <si>
    <t>Paltas</t>
  </si>
  <si>
    <t>Resto Alimentos</t>
  </si>
  <si>
    <t>Total Alimentos</t>
  </si>
  <si>
    <t>Otros productos relevantes</t>
  </si>
  <si>
    <t>Medicamentos</t>
  </si>
  <si>
    <t>Tecnología</t>
  </si>
  <si>
    <t>Minerales de molibdeno y sus concentrados</t>
  </si>
  <si>
    <t>Abonos</t>
  </si>
  <si>
    <t>Harinas de tortas de soya</t>
  </si>
  <si>
    <t>Preparaciones para la alimentación de los animales</t>
  </si>
  <si>
    <t>Polietileno</t>
  </si>
  <si>
    <t>Líquidos alcohólicos</t>
  </si>
  <si>
    <t>Cementos</t>
  </si>
  <si>
    <t>Vacunas (uso en medicina humana)</t>
  </si>
  <si>
    <t>Fibras ópticas y sus conectores, haces o cables</t>
  </si>
  <si>
    <t>Total Tecnología</t>
  </si>
  <si>
    <t>Prendas de vestir y accesorios, y calzados</t>
  </si>
  <si>
    <t>Prendas de vestir y accesorios</t>
  </si>
  <si>
    <t xml:space="preserve">Calzados </t>
  </si>
  <si>
    <t>Total Prendas de vestir y accesorios, y calzados</t>
  </si>
  <si>
    <t>Celulares</t>
  </si>
  <si>
    <t>Computadores y sus partes</t>
  </si>
  <si>
    <t>Televisores</t>
  </si>
  <si>
    <t>Videoconsolas y máquinas de videojuego</t>
  </si>
  <si>
    <t>Forestales y sus derivados</t>
  </si>
  <si>
    <t>Papel y cartón y sus manufacturas</t>
  </si>
  <si>
    <t>Madera y sus manufacturas</t>
  </si>
  <si>
    <t>Resto Forestales y sus derivados</t>
  </si>
  <si>
    <t>Total Forestales y sus derivados</t>
  </si>
  <si>
    <t>Resto no combustibles</t>
  </si>
  <si>
    <t>Total Importaciones No Combustibles</t>
  </si>
  <si>
    <t>Región</t>
  </si>
  <si>
    <t>Concordia (Chacalluta)</t>
  </si>
  <si>
    <t xml:space="preserve">Arica y Parinacota </t>
  </si>
  <si>
    <t>Arica</t>
  </si>
  <si>
    <t>Chungará</t>
  </si>
  <si>
    <t>Aeropuerto Chacalluta</t>
  </si>
  <si>
    <t xml:space="preserve">Total Arica y Parinacota </t>
  </si>
  <si>
    <t>Iquique</t>
  </si>
  <si>
    <t xml:space="preserve">Tarapacá </t>
  </si>
  <si>
    <t>Colchane</t>
  </si>
  <si>
    <t>Abra de Napa</t>
  </si>
  <si>
    <t>Patache</t>
  </si>
  <si>
    <t>Aeropuerto Diego Aracena</t>
  </si>
  <si>
    <t xml:space="preserve">Total Tarapacá </t>
  </si>
  <si>
    <t>Antofagasta</t>
  </si>
  <si>
    <t>Mejillones</t>
  </si>
  <si>
    <t xml:space="preserve">Antofagasta </t>
  </si>
  <si>
    <t>Puerto Angamos</t>
  </si>
  <si>
    <t>Terminal Marítimo Enaex</t>
  </si>
  <si>
    <t>Tocopilla</t>
  </si>
  <si>
    <t>Terminal Gráneles del Norte</t>
  </si>
  <si>
    <t>Jama</t>
  </si>
  <si>
    <t>Terminal Marítimo Oxiquim</t>
  </si>
  <si>
    <t>Terminal Portuario Terquim</t>
  </si>
  <si>
    <t>Ollagüe</t>
  </si>
  <si>
    <t>Terminal Muelle Mecanizado Esperanza</t>
  </si>
  <si>
    <t>San Pedro de Atacama</t>
  </si>
  <si>
    <t>Michilla</t>
  </si>
  <si>
    <t>Caleta Coloso</t>
  </si>
  <si>
    <t>Taltal</t>
  </si>
  <si>
    <t>Socompa</t>
  </si>
  <si>
    <t>Puerto Andino</t>
  </si>
  <si>
    <t>GNL Mejillones</t>
  </si>
  <si>
    <t>Aeropuerto Cerro Moreno</t>
  </si>
  <si>
    <t xml:space="preserve">Total Antofagasta </t>
  </si>
  <si>
    <t>Huasco/Guacolda</t>
  </si>
  <si>
    <t xml:space="preserve">Atacama </t>
  </si>
  <si>
    <t>Caldera</t>
  </si>
  <si>
    <t>Chañaral/Barquito</t>
  </si>
  <si>
    <t>San Francisco</t>
  </si>
  <si>
    <t>Paso Guanaco Sonso</t>
  </si>
  <si>
    <t xml:space="preserve">Total Atacama </t>
  </si>
  <si>
    <t>Coquimbo</t>
  </si>
  <si>
    <t xml:space="preserve">Coquimbo </t>
  </si>
  <si>
    <t>Guayacán</t>
  </si>
  <si>
    <t>Los Vilos</t>
  </si>
  <si>
    <t xml:space="preserve">Total Coquimbo </t>
  </si>
  <si>
    <t>Valparaíso</t>
  </si>
  <si>
    <t>San Antonio</t>
  </si>
  <si>
    <t xml:space="preserve">Valparaíso </t>
  </si>
  <si>
    <t>Quintero</t>
  </si>
  <si>
    <t>Cristo Redentor (Los Libertadores)</t>
  </si>
  <si>
    <t>Ventanas</t>
  </si>
  <si>
    <t xml:space="preserve">Total Valparaíso </t>
  </si>
  <si>
    <t>Aeropuerto A.M. Benítez</t>
  </si>
  <si>
    <t xml:space="preserve">Metropolitana </t>
  </si>
  <si>
    <t xml:space="preserve">Total Metropolitana </t>
  </si>
  <si>
    <t>El Maule</t>
  </si>
  <si>
    <t>Pehuenche (El Maule)</t>
  </si>
  <si>
    <t>Total El Maule</t>
  </si>
  <si>
    <t>Talcahuano</t>
  </si>
  <si>
    <t xml:space="preserve">Biobío </t>
  </si>
  <si>
    <t>Paso Buta Mallín</t>
  </si>
  <si>
    <t>Coronel</t>
  </si>
  <si>
    <t>San Vicente</t>
  </si>
  <si>
    <t>Muelle Huachipato</t>
  </si>
  <si>
    <t>Lirquén</t>
  </si>
  <si>
    <t>Puerto Cabo Froward</t>
  </si>
  <si>
    <t>Penco</t>
  </si>
  <si>
    <t>Estación de Medición Recinto</t>
  </si>
  <si>
    <t>Terminal Marítimo Escuadrón</t>
  </si>
  <si>
    <t>Cap. Huachipato</t>
  </si>
  <si>
    <t>Lota</t>
  </si>
  <si>
    <t>Lebu</t>
  </si>
  <si>
    <t>Aeropuerto Carriel Sur</t>
  </si>
  <si>
    <t xml:space="preserve">Total Biobío </t>
  </si>
  <si>
    <t>La Araucanía</t>
  </si>
  <si>
    <t>Pino Hachado (Liucura)</t>
  </si>
  <si>
    <t>Mamuil Malal (Puesco)</t>
  </si>
  <si>
    <t>Aeródromo La Araucanía</t>
  </si>
  <si>
    <t xml:space="preserve">Total La Araucanía </t>
  </si>
  <si>
    <t>Los Ríos</t>
  </si>
  <si>
    <t>Corral</t>
  </si>
  <si>
    <t>Hua Hum</t>
  </si>
  <si>
    <t>Total Los Ríos</t>
  </si>
  <si>
    <t>Los Lagos</t>
  </si>
  <si>
    <t>Puerto Montt</t>
  </si>
  <si>
    <t>Calbuco</t>
  </si>
  <si>
    <t>Cardenal Samoré (Puyehue)</t>
  </si>
  <si>
    <t>Quellón</t>
  </si>
  <si>
    <t>Futaleufú</t>
  </si>
  <si>
    <t>Ancud</t>
  </si>
  <si>
    <t>Castro</t>
  </si>
  <si>
    <t>Aeropuerto El Tepual</t>
  </si>
  <si>
    <t xml:space="preserve">Total Los Lagos </t>
  </si>
  <si>
    <t>Huemules</t>
  </si>
  <si>
    <t>Coyhaique Alto</t>
  </si>
  <si>
    <t>Chacabuco/Puerto Aysén</t>
  </si>
  <si>
    <t>Ibáñez Pallavicini</t>
  </si>
  <si>
    <t>Lago Verde</t>
  </si>
  <si>
    <t>Punta Arenas</t>
  </si>
  <si>
    <t>Magallanes y la Antártica Chilena</t>
  </si>
  <si>
    <t>Cabo Negro</t>
  </si>
  <si>
    <t>Gregorio</t>
  </si>
  <si>
    <t>Integración Austral (Monte Aymond)</t>
  </si>
  <si>
    <t>Tres Puentes</t>
  </si>
  <si>
    <t>Puerto Williams</t>
  </si>
  <si>
    <t>Poseidón</t>
  </si>
  <si>
    <t>San Sebastián</t>
  </si>
  <si>
    <t>Puerto Natales</t>
  </si>
  <si>
    <t>Dorotea</t>
  </si>
  <si>
    <t>Total Magallanes y la Antártica Chilena</t>
  </si>
  <si>
    <r>
      <t>Lugar de Ingreso</t>
    </r>
    <r>
      <rPr>
        <b/>
        <vertAlign val="superscript"/>
        <sz val="8"/>
        <color theme="1"/>
        <rFont val="Calibri Light"/>
        <family val="2"/>
        <scheme val="major"/>
      </rPr>
      <t>(1)</t>
    </r>
  </si>
  <si>
    <t>Marítima, Fluvial y Lacustre</t>
  </si>
  <si>
    <t>Aysén del General C.Ibáñez del Campo</t>
  </si>
  <si>
    <t>Total Aysén del General C. Ibáñez del Campo</t>
  </si>
  <si>
    <t>Aeropuerto C. Ibáñez del Campo</t>
  </si>
  <si>
    <t>Otros Puntos de control</t>
  </si>
  <si>
    <t>Sector</t>
  </si>
  <si>
    <t>Importación No Combustibles</t>
  </si>
  <si>
    <t>Importaciones por Sector  2019 - 2023</t>
  </si>
  <si>
    <t>Importación Combustibles y Lubricantes Minerales</t>
  </si>
  <si>
    <t>Importaciones por Vía de Transporte 2019 - 2023</t>
  </si>
  <si>
    <t>Vía de Transporte</t>
  </si>
  <si>
    <r>
      <rPr>
        <b/>
        <sz val="7"/>
        <color theme="1"/>
        <rFont val="Calibri Light"/>
        <family val="2"/>
        <scheme val="major"/>
      </rPr>
      <t>Fuente</t>
    </r>
    <r>
      <rPr>
        <sz val="7"/>
        <color theme="1"/>
        <rFont val="Calibri Light"/>
        <family val="2"/>
        <scheme val="major"/>
      </rPr>
      <t xml:space="preserve">: Declaraciones de Ingreso (DIN); Importaciones  a título definitivo ajustadas con sus documentos modificatorios. Servicio Nacional de Aduanas. </t>
    </r>
  </si>
  <si>
    <t>Países de origen de las Importaciones 2019-2023</t>
  </si>
  <si>
    <r>
      <rPr>
        <b/>
        <sz val="8"/>
        <color theme="1"/>
        <rFont val="Calibri Light"/>
        <family val="2"/>
        <scheme val="major"/>
      </rPr>
      <t>Fuente</t>
    </r>
    <r>
      <rPr>
        <sz val="8"/>
        <color theme="1"/>
        <rFont val="Calibri Light"/>
        <family val="2"/>
        <scheme val="major"/>
      </rPr>
      <t xml:space="preserve">: Declaraciones de Ingreso (DIN); Importaciones  a título definitivo ajustadas con sus documentos modificatorios. Servicio Nacional de Aduanas. </t>
    </r>
  </si>
  <si>
    <t>Principales Productos Combustibles 2019 - 2023</t>
  </si>
  <si>
    <t>Total Importaciones Combustibles</t>
  </si>
  <si>
    <r>
      <rPr>
        <b/>
        <sz val="7"/>
        <color theme="1"/>
        <rFont val="Calibri Light"/>
        <family val="2"/>
        <scheme val="major"/>
      </rPr>
      <t>Fuente</t>
    </r>
    <r>
      <rPr>
        <sz val="7"/>
        <color theme="1"/>
        <rFont val="Calibri Light"/>
        <family val="2"/>
        <scheme val="major"/>
      </rPr>
      <t>: Declaraciones de Ingreso (DIN); Importaciones  a título definitivo ajustadas con sus documentos modificatorios. Servicio Nacional de Aduanas.</t>
    </r>
  </si>
  <si>
    <r>
      <t>Nota:</t>
    </r>
    <r>
      <rPr>
        <sz val="7"/>
        <color theme="1"/>
        <rFont val="Calibri Light"/>
        <family val="2"/>
      </rPr>
      <t xml:space="preserve"> Clasificador de productos desarrollado por la Unidad de Análisis Estadísticos y Económicos del Servicio Nacional de Aduanas. </t>
    </r>
  </si>
  <si>
    <t>Principales Productos No Combustibles 2019 - 2023</t>
  </si>
  <si>
    <r>
      <rPr>
        <b/>
        <sz val="7"/>
        <color theme="1"/>
        <rFont val="Calibri Light"/>
        <family val="2"/>
      </rPr>
      <t>Fuente</t>
    </r>
    <r>
      <rPr>
        <sz val="7"/>
        <color theme="1"/>
        <rFont val="Calibri Light"/>
        <family val="2"/>
      </rPr>
      <t>: Declaraciones de Ingreso (DIN); Importaciones a título definitivo ajustadas con sus documentos modificatorios. Servicio Nacional de Aduanas.</t>
    </r>
  </si>
  <si>
    <r>
      <rPr>
        <b/>
        <sz val="7"/>
        <color theme="1"/>
        <rFont val="Calibri Light"/>
        <family val="2"/>
      </rPr>
      <t xml:space="preserve">Nota: </t>
    </r>
    <r>
      <rPr>
        <sz val="7"/>
        <color theme="1"/>
        <rFont val="Calibri Light"/>
        <family val="2"/>
      </rPr>
      <t xml:space="preserve">Clasificador de productos desarrollado por la Unidad de Análisis Estadísticos y Económicos del Servicio Nacional de Aduanas. </t>
    </r>
  </si>
  <si>
    <t>Importaciones por Lugar de Ingreso 2019 - 2023</t>
  </si>
  <si>
    <r>
      <rPr>
        <b/>
        <sz val="7"/>
        <color theme="1"/>
        <rFont val="Calibri Light"/>
        <family val="2"/>
        <scheme val="major"/>
      </rPr>
      <t>Fuente</t>
    </r>
    <r>
      <rPr>
        <sz val="7"/>
        <color theme="1"/>
        <rFont val="Calibri Light"/>
        <family val="2"/>
        <scheme val="major"/>
      </rPr>
      <t>: Declaraciones de Ingreso (DIN); Importaciones a título definitivo ajustadas con sus documentos modificatorios. Servicio Nacional de Aduanas.</t>
    </r>
  </si>
  <si>
    <r>
      <rPr>
        <b/>
        <sz val="7"/>
        <color theme="1"/>
        <rFont val="Calibri Light"/>
        <family val="2"/>
        <scheme val="major"/>
      </rPr>
      <t>(1)</t>
    </r>
    <r>
      <rPr>
        <b/>
        <vertAlign val="superscript"/>
        <sz val="7"/>
        <color theme="1"/>
        <rFont val="Calibri Light"/>
        <family val="2"/>
        <scheme val="major"/>
      </rPr>
      <t xml:space="preserve"> </t>
    </r>
    <r>
      <rPr>
        <sz val="7"/>
        <color theme="1"/>
        <rFont val="Calibri Light"/>
        <family val="2"/>
        <scheme val="major"/>
      </rPr>
      <t>Lugar de Ingreso: Corresponde al Puerto, Aeropuerto o Avanzada fronteriza por donde tuvieron ingreso efectivo al país las mercancías.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</si>
  <si>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 xml:space="preserve">: El dato 0 representa el volumen exportado en  "Toneladas", pudiendo éste corresponder a un valor distinto de cero si el cálculo se realiza respecto de la unidad de medida "Kilos Netos". </t>
    </r>
  </si>
  <si>
    <r>
      <rPr>
        <b/>
        <sz val="9"/>
        <color rgb="FF000000"/>
        <rFont val="Calibri Light"/>
        <family val="2"/>
        <scheme val="major"/>
      </rPr>
      <t>Fuente:</t>
    </r>
    <r>
      <rPr>
        <sz val="9"/>
        <color rgb="FF000000"/>
        <rFont val="Calibri Light"/>
        <family val="2"/>
        <scheme val="major"/>
      </rPr>
      <t xml:space="preserve"> Declaraciones de Ingreso (DIN); Importaciones  a título definitivo ajustadas con sus documentos modificatorios. Servicio Nacional de Aduanas. </t>
    </r>
  </si>
  <si>
    <t>Países de Origen</t>
  </si>
  <si>
    <t>Petróleo crudo</t>
  </si>
  <si>
    <t>Total  Otros productos relevantes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</si>
</sst>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9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1"/>
      <name val="Calibri Light"/>
      <family val="2"/>
      <scheme val="major"/>
    </font>
    <font>
      <b/>
      <sz val="11"/>
      <name val="Calibri Light"/>
      <family val="2"/>
    </font>
    <font>
      <sz val="10"/>
      <color theme="1"/>
      <name val="Calibri"/>
      <family val="2"/>
      <scheme val="minor"/>
    </font>
    <font>
      <b/>
      <sz val="8"/>
      <name val="Calibri Light"/>
      <family val="2"/>
      <scheme val="major"/>
    </font>
    <font>
      <sz val="11"/>
      <name val="Calibri Light"/>
      <family val="2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</font>
    <font>
      <b/>
      <sz val="10"/>
      <color rgb="FFFF0000"/>
      <name val="Calibri Light"/>
      <family val="2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8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8"/>
      <color rgb="FFFF0000"/>
      <name val="Calibri Light"/>
      <family val="2"/>
    </font>
    <font>
      <sz val="8"/>
      <color theme="1"/>
      <name val="Calibri Light"/>
      <family val="2"/>
    </font>
    <font>
      <sz val="8"/>
      <name val="Calibri"/>
      <family val="2"/>
      <scheme val="minor"/>
    </font>
    <font>
      <b/>
      <sz val="8"/>
      <color theme="1"/>
      <name val="Calibri Light"/>
      <family val="2"/>
    </font>
    <font>
      <b/>
      <sz val="8"/>
      <color theme="1"/>
      <name val="Calibri Light"/>
      <family val="2"/>
      <scheme val="major"/>
    </font>
    <font>
      <b/>
      <sz val="11"/>
      <color theme="1"/>
      <name val="Calibri Light"/>
      <family val="2"/>
    </font>
    <font>
      <sz val="10"/>
      <name val="Calibri Light"/>
      <family val="2"/>
    </font>
    <font>
      <b/>
      <sz val="8"/>
      <name val="Calibri Light"/>
      <family val="2"/>
    </font>
    <font>
      <sz val="6"/>
      <color theme="1"/>
      <name val="Calibri Light"/>
      <family val="2"/>
      <scheme val="major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b/>
      <sz val="8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b/>
      <vertAlign val="superscript"/>
      <sz val="7"/>
      <color theme="1"/>
      <name val="Calibri Light"/>
      <family val="2"/>
      <scheme val="major"/>
    </font>
    <font>
      <b/>
      <vertAlign val="superscript"/>
      <sz val="8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189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0" fontId="5" fillId="0" borderId="0" xfId="2" applyFont="1"/>
    <xf numFmtId="0" fontId="8" fillId="4" borderId="4" xfId="3" applyFont="1" applyFill="1" applyBorder="1" applyAlignment="1">
      <alignment horizontal="center" vertical="center" wrapText="1"/>
    </xf>
    <xf numFmtId="165" fontId="8" fillId="3" borderId="5" xfId="2" applyNumberFormat="1" applyFont="1" applyFill="1" applyBorder="1" applyAlignment="1">
      <alignment horizontal="center" vertical="center" wrapText="1"/>
    </xf>
    <xf numFmtId="165" fontId="8" fillId="3" borderId="4" xfId="2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4" fontId="4" fillId="0" borderId="6" xfId="0" applyNumberFormat="1" applyFont="1" applyBorder="1"/>
    <xf numFmtId="164" fontId="9" fillId="0" borderId="6" xfId="0" applyNumberFormat="1" applyFont="1" applyBorder="1"/>
    <xf numFmtId="164" fontId="4" fillId="5" borderId="6" xfId="0" applyNumberFormat="1" applyFont="1" applyFill="1" applyBorder="1"/>
    <xf numFmtId="165" fontId="9" fillId="0" borderId="6" xfId="0" applyNumberFormat="1" applyFont="1" applyBorder="1"/>
    <xf numFmtId="165" fontId="4" fillId="0" borderId="6" xfId="0" applyNumberFormat="1" applyFont="1" applyBorder="1"/>
    <xf numFmtId="164" fontId="4" fillId="6" borderId="6" xfId="0" applyNumberFormat="1" applyFont="1" applyFill="1" applyBorder="1"/>
    <xf numFmtId="0" fontId="10" fillId="7" borderId="6" xfId="3" applyFont="1" applyFill="1" applyBorder="1" applyAlignment="1">
      <alignment vertical="center"/>
    </xf>
    <xf numFmtId="164" fontId="10" fillId="7" borderId="6" xfId="3" applyNumberFormat="1" applyFont="1" applyFill="1" applyBorder="1" applyAlignment="1">
      <alignment vertical="center"/>
    </xf>
    <xf numFmtId="164" fontId="10" fillId="8" borderId="6" xfId="3" applyNumberFormat="1" applyFont="1" applyFill="1" applyBorder="1" applyAlignment="1">
      <alignment vertical="center"/>
    </xf>
    <xf numFmtId="164" fontId="10" fillId="8" borderId="6" xfId="2" applyNumberFormat="1" applyFont="1" applyFill="1" applyBorder="1" applyAlignment="1">
      <alignment horizontal="right" vertical="center"/>
    </xf>
    <xf numFmtId="165" fontId="10" fillId="7" borderId="6" xfId="3" applyNumberFormat="1" applyFont="1" applyFill="1" applyBorder="1" applyAlignment="1">
      <alignment vertical="center"/>
    </xf>
    <xf numFmtId="165" fontId="10" fillId="8" borderId="6" xfId="2" applyNumberFormat="1" applyFont="1" applyFill="1" applyBorder="1" applyAlignment="1">
      <alignment horizontal="right" vertical="center"/>
    </xf>
    <xf numFmtId="0" fontId="11" fillId="0" borderId="0" xfId="2" applyFont="1"/>
    <xf numFmtId="0" fontId="13" fillId="0" borderId="0" xfId="5" applyFont="1" applyAlignment="1">
      <alignment horizontal="left"/>
    </xf>
    <xf numFmtId="0" fontId="5" fillId="9" borderId="0" xfId="2" applyFont="1" applyFill="1"/>
    <xf numFmtId="0" fontId="14" fillId="9" borderId="0" xfId="2" applyFont="1" applyFill="1" applyAlignment="1">
      <alignment vertical="center"/>
    </xf>
    <xf numFmtId="0" fontId="11" fillId="9" borderId="0" xfId="2" applyFont="1" applyFill="1"/>
    <xf numFmtId="0" fontId="15" fillId="9" borderId="0" xfId="2" applyFont="1" applyFill="1" applyAlignment="1">
      <alignment vertical="center"/>
    </xf>
    <xf numFmtId="0" fontId="8" fillId="3" borderId="6" xfId="2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164" fontId="8" fillId="3" borderId="6" xfId="3" applyNumberFormat="1" applyFont="1" applyFill="1" applyBorder="1" applyAlignment="1">
      <alignment horizontal="center" vertical="center" wrapText="1"/>
    </xf>
    <xf numFmtId="0" fontId="16" fillId="9" borderId="6" xfId="2" applyFont="1" applyFill="1" applyBorder="1" applyAlignment="1">
      <alignment vertical="center" wrapText="1"/>
    </xf>
    <xf numFmtId="3" fontId="16" fillId="9" borderId="6" xfId="2" applyNumberFormat="1" applyFont="1" applyFill="1" applyBorder="1" applyAlignment="1">
      <alignment horizontal="right" vertical="center"/>
    </xf>
    <xf numFmtId="3" fontId="16" fillId="9" borderId="6" xfId="2" applyNumberFormat="1" applyFont="1" applyFill="1" applyBorder="1" applyAlignment="1">
      <alignment vertical="center"/>
    </xf>
    <xf numFmtId="3" fontId="16" fillId="6" borderId="6" xfId="2" applyNumberFormat="1" applyFont="1" applyFill="1" applyBorder="1" applyAlignment="1">
      <alignment vertical="center"/>
    </xf>
    <xf numFmtId="165" fontId="16" fillId="9" borderId="6" xfId="2" applyNumberFormat="1" applyFont="1" applyFill="1" applyBorder="1" applyAlignment="1">
      <alignment horizontal="right" vertical="center"/>
    </xf>
    <xf numFmtId="0" fontId="8" fillId="10" borderId="6" xfId="2" applyFont="1" applyFill="1" applyBorder="1" applyAlignment="1">
      <alignment vertical="center"/>
    </xf>
    <xf numFmtId="3" fontId="8" fillId="10" borderId="6" xfId="2" applyNumberFormat="1" applyFont="1" applyFill="1" applyBorder="1" applyAlignment="1">
      <alignment horizontal="right" vertical="center"/>
    </xf>
    <xf numFmtId="3" fontId="8" fillId="10" borderId="6" xfId="2" applyNumberFormat="1" applyFont="1" applyFill="1" applyBorder="1" applyAlignment="1">
      <alignment vertical="center"/>
    </xf>
    <xf numFmtId="3" fontId="8" fillId="11" borderId="6" xfId="2" applyNumberFormat="1" applyFont="1" applyFill="1" applyBorder="1" applyAlignment="1">
      <alignment vertical="center"/>
    </xf>
    <xf numFmtId="165" fontId="8" fillId="11" borderId="6" xfId="2" applyNumberFormat="1" applyFont="1" applyFill="1" applyBorder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left"/>
    </xf>
    <xf numFmtId="0" fontId="20" fillId="0" borderId="0" xfId="5" applyFont="1" applyAlignment="1">
      <alignment horizontal="left"/>
    </xf>
    <xf numFmtId="165" fontId="19" fillId="0" borderId="0" xfId="2" applyNumberFormat="1" applyFont="1"/>
    <xf numFmtId="0" fontId="21" fillId="0" borderId="0" xfId="0" applyFont="1"/>
    <xf numFmtId="0" fontId="8" fillId="9" borderId="0" xfId="2" applyFont="1" applyFill="1"/>
    <xf numFmtId="0" fontId="22" fillId="9" borderId="0" xfId="2" applyFont="1" applyFill="1"/>
    <xf numFmtId="0" fontId="22" fillId="9" borderId="0" xfId="2" applyFont="1" applyFill="1" applyAlignment="1">
      <alignment horizontal="left"/>
    </xf>
    <xf numFmtId="165" fontId="22" fillId="9" borderId="0" xfId="2" applyNumberFormat="1" applyFont="1" applyFill="1"/>
    <xf numFmtId="0" fontId="23" fillId="2" borderId="0" xfId="0" applyFont="1" applyFill="1" applyAlignment="1">
      <alignment horizontal="center"/>
    </xf>
    <xf numFmtId="0" fontId="16" fillId="9" borderId="0" xfId="2" applyFont="1" applyFill="1"/>
    <xf numFmtId="0" fontId="23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8" fillId="4" borderId="8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 wrapText="1"/>
    </xf>
    <xf numFmtId="165" fontId="8" fillId="4" borderId="9" xfId="2" applyNumberFormat="1" applyFont="1" applyFill="1" applyBorder="1" applyAlignment="1">
      <alignment horizontal="center" vertical="center" wrapText="1"/>
    </xf>
    <xf numFmtId="165" fontId="8" fillId="4" borderId="10" xfId="2" applyNumberFormat="1" applyFont="1" applyFill="1" applyBorder="1" applyAlignment="1">
      <alignment horizontal="center" vertical="center" wrapText="1"/>
    </xf>
    <xf numFmtId="0" fontId="16" fillId="9" borderId="4" xfId="3" applyFont="1" applyFill="1" applyBorder="1" applyAlignment="1">
      <alignment horizontal="left" vertical="center" wrapText="1"/>
    </xf>
    <xf numFmtId="164" fontId="16" fillId="9" borderId="4" xfId="3" applyNumberFormat="1" applyFont="1" applyFill="1" applyBorder="1" applyAlignment="1">
      <alignment horizontal="right" vertical="center"/>
    </xf>
    <xf numFmtId="164" fontId="16" fillId="6" borderId="4" xfId="3" applyNumberFormat="1" applyFont="1" applyFill="1" applyBorder="1" applyAlignment="1">
      <alignment horizontal="right" vertical="center"/>
    </xf>
    <xf numFmtId="165" fontId="16" fillId="9" borderId="4" xfId="3" applyNumberFormat="1" applyFont="1" applyFill="1" applyBorder="1" applyAlignment="1">
      <alignment horizontal="right" vertical="center"/>
    </xf>
    <xf numFmtId="165" fontId="16" fillId="9" borderId="5" xfId="3" applyNumberFormat="1" applyFont="1" applyFill="1" applyBorder="1" applyAlignment="1">
      <alignment horizontal="right" vertical="center"/>
    </xf>
    <xf numFmtId="0" fontId="16" fillId="9" borderId="12" xfId="3" applyFont="1" applyFill="1" applyBorder="1" applyAlignment="1">
      <alignment horizontal="left" vertical="center" wrapText="1"/>
    </xf>
    <xf numFmtId="164" fontId="16" fillId="9" borderId="12" xfId="3" applyNumberFormat="1" applyFont="1" applyFill="1" applyBorder="1" applyAlignment="1">
      <alignment horizontal="right" vertical="center"/>
    </xf>
    <xf numFmtId="164" fontId="16" fillId="6" borderId="12" xfId="3" applyNumberFormat="1" applyFont="1" applyFill="1" applyBorder="1" applyAlignment="1">
      <alignment horizontal="right" vertical="center"/>
    </xf>
    <xf numFmtId="165" fontId="16" fillId="9" borderId="13" xfId="3" applyNumberFormat="1" applyFont="1" applyFill="1" applyBorder="1" applyAlignment="1">
      <alignment horizontal="right" vertical="center"/>
    </xf>
    <xf numFmtId="0" fontId="23" fillId="6" borderId="0" xfId="0" applyFont="1" applyFill="1" applyAlignment="1">
      <alignment vertical="center" wrapText="1"/>
    </xf>
    <xf numFmtId="0" fontId="8" fillId="10" borderId="14" xfId="3" applyFont="1" applyFill="1" applyBorder="1" applyAlignment="1">
      <alignment horizontal="left" vertical="center" wrapText="1"/>
    </xf>
    <xf numFmtId="164" fontId="8" fillId="10" borderId="15" xfId="3" applyNumberFormat="1" applyFont="1" applyFill="1" applyBorder="1" applyAlignment="1">
      <alignment horizontal="right" vertical="center"/>
    </xf>
    <xf numFmtId="165" fontId="8" fillId="11" borderId="16" xfId="2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6" fillId="9" borderId="0" xfId="3" applyFont="1" applyFill="1" applyAlignment="1">
      <alignment horizontal="left" vertical="center" wrapText="1"/>
    </xf>
    <xf numFmtId="0" fontId="0" fillId="0" borderId="0" xfId="0" applyAlignment="1">
      <alignment horizontal="justify" vertical="justify"/>
    </xf>
    <xf numFmtId="0" fontId="27" fillId="9" borderId="0" xfId="4" applyFont="1" applyFill="1" applyAlignment="1">
      <alignment horizontal="left" vertical="justify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6" xfId="5" applyFont="1" applyFill="1" applyBorder="1" applyAlignment="1">
      <alignment horizontal="center" vertical="center" wrapText="1"/>
    </xf>
    <xf numFmtId="0" fontId="14" fillId="9" borderId="6" xfId="4" applyFont="1" applyFill="1" applyBorder="1" applyAlignment="1">
      <alignment horizontal="left" vertical="center" wrapText="1"/>
    </xf>
    <xf numFmtId="164" fontId="14" fillId="9" borderId="6" xfId="4" applyNumberFormat="1" applyFont="1" applyFill="1" applyBorder="1" applyAlignment="1">
      <alignment horizontal="right" vertical="center"/>
    </xf>
    <xf numFmtId="164" fontId="14" fillId="6" borderId="6" xfId="4" applyNumberFormat="1" applyFont="1" applyFill="1" applyBorder="1" applyAlignment="1">
      <alignment horizontal="right" vertical="center"/>
    </xf>
    <xf numFmtId="165" fontId="14" fillId="9" borderId="6" xfId="4" applyNumberFormat="1" applyFont="1" applyFill="1" applyBorder="1" applyAlignment="1">
      <alignment horizontal="right" vertical="center"/>
    </xf>
    <xf numFmtId="165" fontId="14" fillId="9" borderId="6" xfId="6" applyNumberFormat="1" applyFont="1" applyFill="1" applyBorder="1" applyAlignment="1">
      <alignment horizontal="right" vertical="center"/>
    </xf>
    <xf numFmtId="0" fontId="14" fillId="9" borderId="6" xfId="4" applyFont="1" applyFill="1" applyBorder="1" applyAlignment="1">
      <alignment horizontal="left" vertical="justify"/>
    </xf>
    <xf numFmtId="0" fontId="8" fillId="3" borderId="6" xfId="4" applyFont="1" applyFill="1" applyBorder="1" applyAlignment="1">
      <alignment horizontal="justify" vertical="justify" wrapText="1"/>
    </xf>
    <xf numFmtId="164" fontId="24" fillId="3" borderId="6" xfId="4" applyNumberFormat="1" applyFont="1" applyFill="1" applyBorder="1" applyAlignment="1">
      <alignment horizontal="right" vertical="center"/>
    </xf>
    <xf numFmtId="165" fontId="24" fillId="3" borderId="6" xfId="4" applyNumberFormat="1" applyFont="1" applyFill="1" applyBorder="1" applyAlignment="1">
      <alignment horizontal="right" vertical="center"/>
    </xf>
    <xf numFmtId="165" fontId="24" fillId="3" borderId="6" xfId="6" applyNumberFormat="1" applyFont="1" applyFill="1" applyBorder="1" applyAlignment="1">
      <alignment horizontal="right" vertical="center"/>
    </xf>
    <xf numFmtId="0" fontId="24" fillId="10" borderId="6" xfId="4" applyFont="1" applyFill="1" applyBorder="1" applyAlignment="1">
      <alignment horizontal="justify" vertical="justify"/>
    </xf>
    <xf numFmtId="164" fontId="24" fillId="10" borderId="6" xfId="4" applyNumberFormat="1" applyFont="1" applyFill="1" applyBorder="1" applyAlignment="1">
      <alignment horizontal="right" vertical="center"/>
    </xf>
    <xf numFmtId="165" fontId="24" fillId="10" borderId="6" xfId="4" applyNumberFormat="1" applyFont="1" applyFill="1" applyBorder="1" applyAlignment="1">
      <alignment horizontal="right" vertical="center"/>
    </xf>
    <xf numFmtId="165" fontId="24" fillId="10" borderId="6" xfId="6" applyNumberFormat="1" applyFont="1" applyFill="1" applyBorder="1" applyAlignment="1">
      <alignment horizontal="right" vertical="center"/>
    </xf>
    <xf numFmtId="0" fontId="28" fillId="0" borderId="0" xfId="7" applyFont="1" applyAlignment="1">
      <alignment vertical="center" wrapText="1"/>
    </xf>
    <xf numFmtId="0" fontId="29" fillId="0" borderId="0" xfId="0" applyFont="1"/>
    <xf numFmtId="164" fontId="2" fillId="9" borderId="0" xfId="4" applyNumberFormat="1" applyFill="1"/>
    <xf numFmtId="0" fontId="2" fillId="9" borderId="0" xfId="4" applyFill="1"/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4" fontId="14" fillId="9" borderId="6" xfId="4" applyNumberFormat="1" applyFont="1" applyFill="1" applyBorder="1" applyAlignment="1">
      <alignment horizontal="right" vertical="center" wrapText="1"/>
    </xf>
    <xf numFmtId="0" fontId="14" fillId="9" borderId="6" xfId="4" applyFont="1" applyFill="1" applyBorder="1" applyAlignment="1">
      <alignment horizontal="left" vertical="center"/>
    </xf>
    <xf numFmtId="0" fontId="24" fillId="3" borderId="6" xfId="4" applyFont="1" applyFill="1" applyBorder="1" applyAlignment="1">
      <alignment horizontal="left" vertical="center"/>
    </xf>
    <xf numFmtId="164" fontId="24" fillId="3" borderId="6" xfId="4" applyNumberFormat="1" applyFont="1" applyFill="1" applyBorder="1" applyAlignment="1">
      <alignment horizontal="right" vertical="center" wrapText="1"/>
    </xf>
    <xf numFmtId="0" fontId="24" fillId="3" borderId="6" xfId="4" applyFont="1" applyFill="1" applyBorder="1" applyAlignment="1">
      <alignment horizontal="left" vertical="center" wrapText="1"/>
    </xf>
    <xf numFmtId="164" fontId="8" fillId="3" borderId="6" xfId="4" applyNumberFormat="1" applyFont="1" applyFill="1" applyBorder="1" applyAlignment="1">
      <alignment horizontal="right" vertical="center" wrapText="1"/>
    </xf>
    <xf numFmtId="165" fontId="8" fillId="3" borderId="6" xfId="4" applyNumberFormat="1" applyFont="1" applyFill="1" applyBorder="1" applyAlignment="1">
      <alignment horizontal="right" vertical="center"/>
    </xf>
    <xf numFmtId="165" fontId="8" fillId="10" borderId="6" xfId="4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17" fillId="0" borderId="0" xfId="0" applyFont="1" applyAlignment="1">
      <alignment horizontal="justify" vertical="justify" wrapText="1"/>
    </xf>
    <xf numFmtId="164" fontId="14" fillId="0" borderId="0" xfId="0" applyNumberFormat="1" applyFont="1"/>
    <xf numFmtId="165" fontId="14" fillId="0" borderId="0" xfId="1" applyNumberFormat="1" applyFont="1" applyFill="1" applyBorder="1"/>
    <xf numFmtId="0" fontId="18" fillId="0" borderId="0" xfId="0" applyFont="1" applyAlignment="1">
      <alignment horizontal="justify" vertical="justify" wrapText="1"/>
    </xf>
    <xf numFmtId="164" fontId="24" fillId="0" borderId="0" xfId="0" applyNumberFormat="1" applyFont="1"/>
    <xf numFmtId="165" fontId="24" fillId="0" borderId="0" xfId="1" applyNumberFormat="1" applyFont="1" applyFill="1" applyBorder="1"/>
    <xf numFmtId="0" fontId="3" fillId="0" borderId="0" xfId="0" applyFont="1" applyAlignment="1">
      <alignment vertical="center" wrapText="1"/>
    </xf>
    <xf numFmtId="0" fontId="30" fillId="0" borderId="0" xfId="0" applyFont="1" applyAlignment="1">
      <alignment horizontal="justify" vertical="justify" wrapText="1"/>
    </xf>
    <xf numFmtId="0" fontId="11" fillId="0" borderId="0" xfId="8" applyFont="1"/>
    <xf numFmtId="0" fontId="5" fillId="9" borderId="0" xfId="8" applyFont="1" applyFill="1" applyAlignment="1">
      <alignment horizontal="left"/>
    </xf>
    <xf numFmtId="0" fontId="11" fillId="9" borderId="0" xfId="8" applyFont="1" applyFill="1"/>
    <xf numFmtId="3" fontId="11" fillId="9" borderId="0" xfId="8" applyNumberFormat="1" applyFont="1" applyFill="1"/>
    <xf numFmtId="165" fontId="11" fillId="9" borderId="0" xfId="8" applyNumberFormat="1" applyFont="1" applyFill="1"/>
    <xf numFmtId="0" fontId="15" fillId="9" borderId="0" xfId="8" applyFont="1" applyFill="1" applyAlignment="1">
      <alignment horizontal="left" vertical="center"/>
    </xf>
    <xf numFmtId="0" fontId="32" fillId="9" borderId="0" xfId="8" applyFont="1" applyFill="1"/>
    <xf numFmtId="0" fontId="24" fillId="3" borderId="6" xfId="7" applyFont="1" applyFill="1" applyBorder="1" applyAlignment="1">
      <alignment horizontal="center" vertical="center" wrapText="1"/>
    </xf>
    <xf numFmtId="3" fontId="34" fillId="9" borderId="6" xfId="8" applyNumberFormat="1" applyFont="1" applyFill="1" applyBorder="1" applyAlignment="1">
      <alignment horizontal="left" vertical="center"/>
    </xf>
    <xf numFmtId="3" fontId="14" fillId="9" borderId="6" xfId="8" applyNumberFormat="1" applyFont="1" applyFill="1" applyBorder="1" applyAlignment="1">
      <alignment horizontal="right" vertical="center"/>
    </xf>
    <xf numFmtId="3" fontId="14" fillId="6" borderId="6" xfId="8" applyNumberFormat="1" applyFont="1" applyFill="1" applyBorder="1" applyAlignment="1">
      <alignment horizontal="right" vertical="center"/>
    </xf>
    <xf numFmtId="165" fontId="14" fillId="9" borderId="6" xfId="8" applyNumberFormat="1" applyFont="1" applyFill="1" applyBorder="1" applyAlignment="1">
      <alignment horizontal="right" vertical="center"/>
    </xf>
    <xf numFmtId="0" fontId="33" fillId="3" borderId="6" xfId="8" applyFont="1" applyFill="1" applyBorder="1" applyAlignment="1">
      <alignment vertical="center" wrapText="1"/>
    </xf>
    <xf numFmtId="3" fontId="24" fillId="3" borderId="6" xfId="8" applyNumberFormat="1" applyFont="1" applyFill="1" applyBorder="1" applyAlignment="1">
      <alignment horizontal="right" vertical="center"/>
    </xf>
    <xf numFmtId="165" fontId="24" fillId="3" borderId="6" xfId="8" applyNumberFormat="1" applyFont="1" applyFill="1" applyBorder="1" applyAlignment="1">
      <alignment horizontal="right" vertical="center"/>
    </xf>
    <xf numFmtId="0" fontId="8" fillId="3" borderId="6" xfId="8" applyFont="1" applyFill="1" applyBorder="1" applyAlignment="1">
      <alignment vertical="center" wrapText="1"/>
    </xf>
    <xf numFmtId="3" fontId="24" fillId="10" borderId="6" xfId="8" applyNumberFormat="1" applyFont="1" applyFill="1" applyBorder="1" applyAlignment="1">
      <alignment horizontal="right" vertical="center"/>
    </xf>
    <xf numFmtId="165" fontId="24" fillId="10" borderId="6" xfId="8" applyNumberFormat="1" applyFont="1" applyFill="1" applyBorder="1" applyAlignment="1">
      <alignment horizontal="right" vertical="center"/>
    </xf>
    <xf numFmtId="165" fontId="11" fillId="0" borderId="0" xfId="8" applyNumberFormat="1" applyFont="1"/>
    <xf numFmtId="3" fontId="11" fillId="0" borderId="0" xfId="8" applyNumberFormat="1" applyFont="1"/>
    <xf numFmtId="0" fontId="8" fillId="0" borderId="0" xfId="7" applyFont="1" applyAlignment="1">
      <alignment horizontal="center" vertical="center" wrapText="1"/>
    </xf>
    <xf numFmtId="0" fontId="24" fillId="0" borderId="0" xfId="7" applyFont="1" applyAlignment="1">
      <alignment vertical="center" wrapText="1"/>
    </xf>
    <xf numFmtId="3" fontId="34" fillId="0" borderId="0" xfId="8" applyNumberFormat="1" applyFont="1" applyAlignment="1">
      <alignment horizontal="left" vertical="center"/>
    </xf>
    <xf numFmtId="3" fontId="34" fillId="0" borderId="0" xfId="8" applyNumberFormat="1" applyFont="1" applyAlignment="1">
      <alignment horizontal="right" vertical="center"/>
    </xf>
    <xf numFmtId="165" fontId="14" fillId="0" borderId="0" xfId="8" applyNumberFormat="1" applyFont="1" applyAlignment="1">
      <alignment horizontal="right" vertical="center"/>
    </xf>
    <xf numFmtId="0" fontId="33" fillId="0" borderId="0" xfId="8" applyFont="1" applyAlignment="1">
      <alignment vertical="center" wrapText="1"/>
    </xf>
    <xf numFmtId="3" fontId="33" fillId="0" borderId="0" xfId="8" applyNumberFormat="1" applyFont="1" applyAlignment="1">
      <alignment horizontal="right" vertical="center"/>
    </xf>
    <xf numFmtId="165" fontId="24" fillId="0" borderId="0" xfId="8" applyNumberFormat="1" applyFont="1" applyAlignment="1">
      <alignment horizontal="right" vertical="center"/>
    </xf>
    <xf numFmtId="0" fontId="8" fillId="0" borderId="0" xfId="8" applyFont="1" applyAlignment="1">
      <alignment vertical="center" wrapText="1"/>
    </xf>
    <xf numFmtId="3" fontId="8" fillId="0" borderId="0" xfId="8" applyNumberFormat="1" applyFont="1" applyAlignment="1">
      <alignment horizontal="right" vertical="center"/>
    </xf>
    <xf numFmtId="165" fontId="8" fillId="0" borderId="0" xfId="8" applyNumberFormat="1" applyFont="1" applyAlignment="1">
      <alignment horizontal="right" vertical="center"/>
    </xf>
    <xf numFmtId="0" fontId="28" fillId="0" borderId="0" xfId="8" applyFont="1" applyAlignment="1">
      <alignment vertical="center"/>
    </xf>
    <xf numFmtId="164" fontId="16" fillId="9" borderId="0" xfId="3" applyNumberFormat="1" applyFont="1" applyFill="1" applyAlignment="1">
      <alignment horizontal="left" vertical="center" wrapText="1"/>
    </xf>
    <xf numFmtId="164" fontId="19" fillId="0" borderId="0" xfId="2" applyNumberFormat="1" applyFont="1"/>
    <xf numFmtId="165" fontId="0" fillId="0" borderId="0" xfId="1" applyNumberFormat="1" applyFont="1"/>
    <xf numFmtId="0" fontId="6" fillId="3" borderId="2" xfId="0" applyFont="1" applyFill="1" applyBorder="1" applyAlignment="1">
      <alignment vertical="center" wrapText="1"/>
    </xf>
    <xf numFmtId="165" fontId="14" fillId="6" borderId="6" xfId="1" applyNumberFormat="1" applyFont="1" applyFill="1" applyBorder="1" applyAlignment="1">
      <alignment horizontal="right" vertical="center"/>
    </xf>
    <xf numFmtId="165" fontId="24" fillId="3" borderId="6" xfId="1" applyNumberFormat="1" applyFont="1" applyFill="1" applyBorder="1" applyAlignment="1">
      <alignment horizontal="right" vertical="center"/>
    </xf>
    <xf numFmtId="165" fontId="24" fillId="10" borderId="6" xfId="1" applyNumberFormat="1" applyFont="1" applyFill="1" applyBorder="1" applyAlignment="1">
      <alignment horizontal="right" vertical="center"/>
    </xf>
    <xf numFmtId="0" fontId="32" fillId="0" borderId="0" xfId="2" applyFont="1"/>
    <xf numFmtId="0" fontId="37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7" fillId="9" borderId="7" xfId="2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9" borderId="7" xfId="2" applyFont="1" applyFill="1" applyBorder="1" applyAlignment="1">
      <alignment horizontal="left" vertical="center"/>
    </xf>
    <xf numFmtId="0" fontId="25" fillId="9" borderId="0" xfId="4" applyFont="1" applyFill="1" applyAlignment="1">
      <alignment horizontal="left" vertical="justify"/>
    </xf>
    <xf numFmtId="0" fontId="26" fillId="9" borderId="0" xfId="4" applyFont="1" applyFill="1" applyAlignment="1">
      <alignment horizontal="left" vertical="justify"/>
    </xf>
    <xf numFmtId="0" fontId="17" fillId="9" borderId="7" xfId="7" applyFont="1" applyFill="1" applyBorder="1" applyAlignment="1">
      <alignment horizontal="left" vertical="center" wrapText="1"/>
    </xf>
    <xf numFmtId="0" fontId="24" fillId="9" borderId="17" xfId="4" applyFont="1" applyFill="1" applyBorder="1" applyAlignment="1">
      <alignment horizontal="center" vertical="center" wrapText="1"/>
    </xf>
    <xf numFmtId="0" fontId="24" fillId="9" borderId="18" xfId="4" applyFont="1" applyFill="1" applyBorder="1" applyAlignment="1">
      <alignment horizontal="center" vertical="center" wrapText="1"/>
    </xf>
    <xf numFmtId="0" fontId="24" fillId="9" borderId="19" xfId="4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9" borderId="17" xfId="4" applyFont="1" applyFill="1" applyBorder="1" applyAlignment="1">
      <alignment horizontal="center" vertical="center" wrapText="1"/>
    </xf>
    <xf numFmtId="0" fontId="8" fillId="9" borderId="18" xfId="4" applyFont="1" applyFill="1" applyBorder="1" applyAlignment="1">
      <alignment horizontal="center" vertical="center" wrapText="1"/>
    </xf>
    <xf numFmtId="0" fontId="8" fillId="9" borderId="19" xfId="4" applyFont="1" applyFill="1" applyBorder="1" applyAlignment="1">
      <alignment horizontal="center" vertical="center" wrapText="1"/>
    </xf>
    <xf numFmtId="0" fontId="30" fillId="9" borderId="0" xfId="4" applyFont="1" applyFill="1" applyAlignment="1">
      <alignment horizontal="left" vertical="center"/>
    </xf>
    <xf numFmtId="0" fontId="30" fillId="9" borderId="0" xfId="4" applyFont="1" applyFill="1" applyAlignment="1">
      <alignment horizontal="left" vertical="center" wrapText="1"/>
    </xf>
    <xf numFmtId="0" fontId="14" fillId="9" borderId="6" xfId="4" applyFont="1" applyFill="1" applyBorder="1" applyAlignment="1">
      <alignment horizontal="left" vertical="center" wrapText="1"/>
    </xf>
    <xf numFmtId="0" fontId="8" fillId="3" borderId="6" xfId="4" applyFont="1" applyFill="1" applyBorder="1" applyAlignment="1">
      <alignment horizontal="left" vertical="center" wrapText="1"/>
    </xf>
    <xf numFmtId="0" fontId="24" fillId="10" borderId="6" xfId="4" applyFont="1" applyFill="1" applyBorder="1" applyAlignment="1">
      <alignment horizontal="left" vertical="center"/>
    </xf>
    <xf numFmtId="0" fontId="33" fillId="9" borderId="17" xfId="8" applyFont="1" applyFill="1" applyBorder="1" applyAlignment="1">
      <alignment horizontal="center" vertical="center" wrapText="1"/>
    </xf>
    <xf numFmtId="0" fontId="33" fillId="9" borderId="18" xfId="8" applyFont="1" applyFill="1" applyBorder="1" applyAlignment="1">
      <alignment horizontal="center" vertical="center" wrapText="1"/>
    </xf>
    <xf numFmtId="0" fontId="33" fillId="9" borderId="19" xfId="8" applyFont="1" applyFill="1" applyBorder="1" applyAlignment="1">
      <alignment horizontal="center" vertical="center" wrapText="1"/>
    </xf>
    <xf numFmtId="0" fontId="17" fillId="9" borderId="0" xfId="9" applyFont="1" applyFill="1" applyAlignment="1">
      <alignment horizontal="left" vertical="center" wrapText="1"/>
    </xf>
    <xf numFmtId="0" fontId="24" fillId="9" borderId="17" xfId="7" applyFont="1" applyFill="1" applyBorder="1" applyAlignment="1">
      <alignment horizontal="center" vertical="center" wrapText="1"/>
    </xf>
    <xf numFmtId="0" fontId="24" fillId="9" borderId="18" xfId="7" applyFont="1" applyFill="1" applyBorder="1" applyAlignment="1">
      <alignment horizontal="center" vertical="center" wrapText="1"/>
    </xf>
    <xf numFmtId="0" fontId="24" fillId="9" borderId="19" xfId="7" applyFont="1" applyFill="1" applyBorder="1" applyAlignment="1">
      <alignment horizontal="center" vertical="center" wrapText="1"/>
    </xf>
    <xf numFmtId="0" fontId="8" fillId="10" borderId="6" xfId="8" applyFont="1" applyFill="1" applyBorder="1" applyAlignment="1">
      <alignment horizontal="left" vertical="center" wrapText="1"/>
    </xf>
    <xf numFmtId="0" fontId="17" fillId="9" borderId="0" xfId="8" applyFont="1" applyFill="1" applyAlignment="1">
      <alignment horizontal="left" vertical="center"/>
    </xf>
    <xf numFmtId="0" fontId="33" fillId="9" borderId="2" xfId="8" applyFont="1" applyFill="1" applyBorder="1" applyAlignment="1">
      <alignment horizontal="left" vertical="center" wrapText="1"/>
    </xf>
    <xf numFmtId="0" fontId="33" fillId="9" borderId="3" xfId="8" applyFont="1" applyFill="1" applyBorder="1" applyAlignment="1">
      <alignment horizontal="left" vertical="center" wrapText="1"/>
    </xf>
  </cellXfs>
  <cellStyles count="10">
    <cellStyle name="Normal" xfId="0" builtinId="0"/>
    <cellStyle name="Normal 10" xfId="7" xr:uid="{00000000-0005-0000-0000-000001000000}"/>
    <cellStyle name="Normal 11" xfId="4" xr:uid="{00000000-0005-0000-0000-000002000000}"/>
    <cellStyle name="Normal 2" xfId="3" xr:uid="{00000000-0005-0000-0000-000003000000}"/>
    <cellStyle name="Normal 2 2 3" xfId="2" xr:uid="{00000000-0005-0000-0000-000004000000}"/>
    <cellStyle name="Normal 3 3" xfId="8" xr:uid="{00000000-0005-0000-0000-000005000000}"/>
    <cellStyle name="Normal 3 3 2" xfId="9" xr:uid="{00000000-0005-0000-0000-000006000000}"/>
    <cellStyle name="Normal 9 2" xfId="5" xr:uid="{00000000-0005-0000-0000-000007000000}"/>
    <cellStyle name="Porcentaje" xfId="1" builtinId="5"/>
    <cellStyle name="Porcentaje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C2:L34"/>
  <sheetViews>
    <sheetView zoomScale="98" zoomScaleNormal="98" workbookViewId="0">
      <selection activeCell="C20" sqref="C20"/>
    </sheetView>
  </sheetViews>
  <sheetFormatPr baseColWidth="10" defaultRowHeight="12.75" x14ac:dyDescent="0.2"/>
  <cols>
    <col min="1" max="1" width="2.7109375" customWidth="1"/>
    <col min="2" max="2" width="7.85546875" customWidth="1"/>
    <col min="3" max="3" width="44.5703125" bestFit="1" customWidth="1"/>
    <col min="4" max="4" width="22.7109375" bestFit="1" customWidth="1"/>
    <col min="5" max="5" width="28.28515625" bestFit="1" customWidth="1"/>
    <col min="6" max="6" width="16.85546875" customWidth="1"/>
    <col min="7" max="7" width="20" bestFit="1" customWidth="1"/>
    <col min="8" max="8" width="22.42578125" bestFit="1" customWidth="1"/>
    <col min="9" max="9" width="13" bestFit="1" customWidth="1"/>
    <col min="10" max="10" width="17.28515625" customWidth="1"/>
    <col min="11" max="11" width="15.140625" customWidth="1"/>
  </cols>
  <sheetData>
    <row r="2" spans="3:12" x14ac:dyDescent="0.2">
      <c r="F2" s="2"/>
    </row>
    <row r="5" spans="3:12" s="3" customFormat="1" ht="15" x14ac:dyDescent="0.25">
      <c r="C5" s="4" t="s">
        <v>222</v>
      </c>
      <c r="D5" s="4"/>
      <c r="E5" s="4"/>
      <c r="F5" s="4"/>
      <c r="G5" s="4"/>
      <c r="H5" s="4"/>
      <c r="I5" s="4"/>
      <c r="J5" s="4"/>
      <c r="K5" s="4"/>
      <c r="L5" s="4"/>
    </row>
    <row r="6" spans="3:12" s="3" customFormat="1" ht="15" x14ac:dyDescent="0.25">
      <c r="C6" s="154" t="s">
        <v>29</v>
      </c>
      <c r="D6" s="4"/>
      <c r="E6" s="4"/>
      <c r="F6" s="4"/>
      <c r="G6" s="4"/>
      <c r="H6" s="4"/>
      <c r="I6" s="4"/>
      <c r="J6" s="4"/>
      <c r="K6" s="4"/>
      <c r="L6" s="4"/>
    </row>
    <row r="7" spans="3:12" s="3" customFormat="1" ht="15" x14ac:dyDescent="0.25">
      <c r="C7" s="4"/>
      <c r="D7" s="4"/>
      <c r="E7" s="4"/>
      <c r="F7" s="4"/>
      <c r="G7" s="4"/>
      <c r="H7" s="4"/>
      <c r="I7" s="4"/>
      <c r="J7" s="4"/>
      <c r="K7" s="4"/>
      <c r="L7" s="4"/>
    </row>
    <row r="8" spans="3:12" s="3" customFormat="1" ht="24.75" customHeight="1" x14ac:dyDescent="0.25">
      <c r="C8" s="150" t="s">
        <v>220</v>
      </c>
      <c r="D8" s="5">
        <v>2019</v>
      </c>
      <c r="E8" s="5">
        <v>2020</v>
      </c>
      <c r="F8" s="5">
        <v>2021</v>
      </c>
      <c r="G8" s="5">
        <v>2022</v>
      </c>
      <c r="H8" s="5">
        <v>2023</v>
      </c>
      <c r="I8" s="7" t="s">
        <v>3</v>
      </c>
      <c r="J8" s="6" t="s">
        <v>2</v>
      </c>
    </row>
    <row r="9" spans="3:12" s="3" customFormat="1" ht="15" customHeight="1" x14ac:dyDescent="0.25">
      <c r="C9" s="8" t="s">
        <v>223</v>
      </c>
      <c r="D9" s="9">
        <v>10845.359383919991</v>
      </c>
      <c r="E9" s="9">
        <v>7209.6125590000038</v>
      </c>
      <c r="F9" s="9">
        <v>13269.487913740015</v>
      </c>
      <c r="G9" s="10">
        <v>21916.737521839947</v>
      </c>
      <c r="H9" s="11">
        <v>16445.90473544996</v>
      </c>
      <c r="I9" s="13">
        <f>+H9/$H$11</f>
        <v>0.20480104776811717</v>
      </c>
      <c r="J9" s="12">
        <f>+IF(G9=0,"-",(H9/G9-1))</f>
        <v>-0.24961893990555495</v>
      </c>
    </row>
    <row r="10" spans="3:12" s="3" customFormat="1" ht="15" x14ac:dyDescent="0.25">
      <c r="C10" s="8" t="s">
        <v>221</v>
      </c>
      <c r="D10" s="9">
        <v>53723.983625420551</v>
      </c>
      <c r="E10" s="9">
        <v>48652.61327881871</v>
      </c>
      <c r="F10" s="9">
        <v>74205.088666209311</v>
      </c>
      <c r="G10" s="10">
        <v>76903.480246849853</v>
      </c>
      <c r="H10" s="14">
        <v>63855.953651869095</v>
      </c>
      <c r="I10" s="13">
        <f>+H10/$H$11</f>
        <v>0.79519895223187975</v>
      </c>
      <c r="J10" s="12">
        <f>+IF(G10=0,"-",(H10/G10-1))</f>
        <v>-0.16966106804399417</v>
      </c>
    </row>
    <row r="11" spans="3:12" s="3" customFormat="1" ht="15" x14ac:dyDescent="0.25">
      <c r="C11" s="15" t="s">
        <v>1</v>
      </c>
      <c r="D11" s="17">
        <v>64569.343009342716</v>
      </c>
      <c r="E11" s="17">
        <v>55862.225837819031</v>
      </c>
      <c r="F11" s="18">
        <v>87474.57657995011</v>
      </c>
      <c r="G11" s="16">
        <v>98820.217768687537</v>
      </c>
      <c r="H11" s="18">
        <v>80301.858387319298</v>
      </c>
      <c r="I11" s="20">
        <f>+H11/$H$11</f>
        <v>1</v>
      </c>
      <c r="J11" s="19">
        <f>+IF(G11=0,"-",(H11/G11-1))</f>
        <v>-0.18739444012069384</v>
      </c>
    </row>
    <row r="12" spans="3:12" s="3" customFormat="1" ht="15" customHeight="1" x14ac:dyDescent="0.25">
      <c r="C12" s="155" t="s">
        <v>240</v>
      </c>
      <c r="D12" s="155"/>
      <c r="E12" s="155"/>
      <c r="F12" s="155"/>
      <c r="G12" s="155"/>
      <c r="H12" s="155"/>
      <c r="I12" s="155"/>
      <c r="J12" s="155"/>
    </row>
    <row r="13" spans="3:12" s="3" customFormat="1" ht="15" x14ac:dyDescent="0.25">
      <c r="C13" s="156"/>
      <c r="D13" s="156"/>
      <c r="E13" s="156"/>
      <c r="F13" s="156"/>
      <c r="G13" s="156"/>
      <c r="H13" s="156"/>
      <c r="I13" s="156"/>
      <c r="J13" s="156"/>
      <c r="K13" s="156"/>
    </row>
    <row r="29" spans="7:7" x14ac:dyDescent="0.2">
      <c r="G29" t="s">
        <v>4</v>
      </c>
    </row>
    <row r="34" spans="3:11" ht="18.75" x14ac:dyDescent="0.3">
      <c r="C34" s="157"/>
      <c r="D34" s="157"/>
      <c r="E34" s="157"/>
      <c r="F34" s="157"/>
      <c r="G34" s="157"/>
      <c r="H34" s="157"/>
      <c r="I34" s="157"/>
      <c r="J34" s="157"/>
      <c r="K34" s="157"/>
    </row>
  </sheetData>
  <mergeCells count="3">
    <mergeCell ref="C12:J12"/>
    <mergeCell ref="C13:K13"/>
    <mergeCell ref="C34:K34"/>
  </mergeCells>
  <pageMargins left="0.7" right="0.7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B1:I12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5.140625" style="21" customWidth="1"/>
    <col min="2" max="2" width="27.140625" style="21" customWidth="1"/>
    <col min="3" max="8" width="17.5703125" style="21" customWidth="1"/>
    <col min="9" max="9" width="15.28515625" style="21" customWidth="1"/>
    <col min="10" max="16384" width="11.42578125" style="21"/>
  </cols>
  <sheetData>
    <row r="1" spans="2:9" x14ac:dyDescent="0.25">
      <c r="B1" s="22"/>
    </row>
    <row r="2" spans="2:9" x14ac:dyDescent="0.25">
      <c r="B2" s="23" t="s">
        <v>224</v>
      </c>
      <c r="C2" s="24"/>
      <c r="D2" s="24"/>
      <c r="E2" s="24"/>
      <c r="F2" s="24"/>
      <c r="G2" s="24"/>
      <c r="H2" s="25"/>
      <c r="I2" s="25"/>
    </row>
    <row r="3" spans="2:9" x14ac:dyDescent="0.25">
      <c r="B3" s="26" t="s">
        <v>9</v>
      </c>
      <c r="C3" s="24"/>
      <c r="D3" s="24"/>
      <c r="E3" s="24"/>
      <c r="F3" s="24"/>
      <c r="G3" s="24"/>
      <c r="H3" s="25"/>
      <c r="I3" s="25"/>
    </row>
    <row r="4" spans="2:9" x14ac:dyDescent="0.25">
      <c r="B4" s="26"/>
      <c r="C4" s="24"/>
      <c r="D4" s="24"/>
      <c r="E4" s="24"/>
      <c r="F4" s="24"/>
      <c r="G4" s="24"/>
      <c r="H4" s="25"/>
      <c r="I4" s="25"/>
    </row>
    <row r="5" spans="2:9" ht="22.5" x14ac:dyDescent="0.25">
      <c r="B5" s="27" t="s">
        <v>225</v>
      </c>
      <c r="C5" s="28">
        <v>2019</v>
      </c>
      <c r="D5" s="28">
        <v>2020</v>
      </c>
      <c r="E5" s="28">
        <v>2021</v>
      </c>
      <c r="F5" s="28">
        <v>2022</v>
      </c>
      <c r="G5" s="29">
        <v>2023</v>
      </c>
      <c r="H5" s="30" t="s">
        <v>3</v>
      </c>
      <c r="I5" s="30" t="s">
        <v>2</v>
      </c>
    </row>
    <row r="6" spans="2:9" x14ac:dyDescent="0.25">
      <c r="B6" s="31" t="s">
        <v>215</v>
      </c>
      <c r="C6" s="32">
        <v>55925465.035859145</v>
      </c>
      <c r="D6" s="33">
        <v>53076660.609799959</v>
      </c>
      <c r="E6" s="33">
        <v>62324271.267119996</v>
      </c>
      <c r="F6" s="33">
        <v>56764613.652540058</v>
      </c>
      <c r="G6" s="34">
        <v>50520736.158849783</v>
      </c>
      <c r="H6" s="35">
        <f>+G6/$G$11</f>
        <v>0.85515390929956492</v>
      </c>
      <c r="I6" s="35">
        <f>+G6/F6-1</f>
        <v>-0.10999594803744217</v>
      </c>
    </row>
    <row r="7" spans="2:9" x14ac:dyDescent="0.25">
      <c r="B7" s="31" t="s">
        <v>5</v>
      </c>
      <c r="C7" s="32">
        <v>3874298.1943099974</v>
      </c>
      <c r="D7" s="33">
        <v>3860641.103449998</v>
      </c>
      <c r="E7" s="33">
        <v>5503997.8206200153</v>
      </c>
      <c r="F7" s="33">
        <v>5617596.8588900128</v>
      </c>
      <c r="G7" s="34">
        <v>4792082.7518799929</v>
      </c>
      <c r="H7" s="35">
        <f t="shared" ref="H7:H11" si="0">+G7/$G$11</f>
        <v>8.1114580081971879E-2</v>
      </c>
      <c r="I7" s="35">
        <f t="shared" ref="I7:I11" si="1">+G7/F7-1</f>
        <v>-0.14695146834960571</v>
      </c>
    </row>
    <row r="8" spans="2:9" x14ac:dyDescent="0.25">
      <c r="B8" s="31" t="s">
        <v>6</v>
      </c>
      <c r="C8" s="32">
        <v>1912652.6652100002</v>
      </c>
      <c r="D8" s="33">
        <v>1301571.9313099999</v>
      </c>
      <c r="E8" s="33">
        <v>963524.72773000004</v>
      </c>
      <c r="F8" s="33">
        <v>2505150.0270599998</v>
      </c>
      <c r="G8" s="34">
        <v>3415132.7917599999</v>
      </c>
      <c r="H8" s="35">
        <f t="shared" si="0"/>
        <v>5.7807236784278716E-2</v>
      </c>
      <c r="I8" s="35">
        <f t="shared" si="1"/>
        <v>0.3632448176239329</v>
      </c>
    </row>
    <row r="9" spans="2:9" x14ac:dyDescent="0.25">
      <c r="B9" s="31" t="s">
        <v>7</v>
      </c>
      <c r="C9" s="32">
        <v>1234726.4763299993</v>
      </c>
      <c r="D9" s="33">
        <v>460319.5739500068</v>
      </c>
      <c r="E9" s="33">
        <v>497964.88211001037</v>
      </c>
      <c r="F9" s="33">
        <v>1084241.9293200083</v>
      </c>
      <c r="G9" s="34">
        <v>126153.8911300028</v>
      </c>
      <c r="H9" s="35">
        <f t="shared" si="0"/>
        <v>2.1353804670218757E-3</v>
      </c>
      <c r="I9" s="35">
        <f t="shared" si="1"/>
        <v>-0.88364783936263991</v>
      </c>
    </row>
    <row r="10" spans="2:9" x14ac:dyDescent="0.25">
      <c r="B10" s="31" t="s">
        <v>8</v>
      </c>
      <c r="C10" s="32">
        <v>219155.51755000002</v>
      </c>
      <c r="D10" s="33">
        <v>241033.56805999999</v>
      </c>
      <c r="E10" s="33">
        <v>176654.17246999999</v>
      </c>
      <c r="F10" s="33">
        <v>188598.08823000002</v>
      </c>
      <c r="G10" s="34">
        <v>223840.03635000001</v>
      </c>
      <c r="H10" s="35">
        <f t="shared" si="0"/>
        <v>3.7888933672817898E-3</v>
      </c>
      <c r="I10" s="35">
        <f t="shared" si="1"/>
        <v>0.18686270073438682</v>
      </c>
    </row>
    <row r="11" spans="2:9" x14ac:dyDescent="0.25">
      <c r="B11" s="36" t="s">
        <v>10</v>
      </c>
      <c r="C11" s="37">
        <v>63166297.889255032</v>
      </c>
      <c r="D11" s="38">
        <v>58940226.786561765</v>
      </c>
      <c r="E11" s="38">
        <v>69466412.870038047</v>
      </c>
      <c r="F11" s="38">
        <v>66160200.556032419</v>
      </c>
      <c r="G11" s="39">
        <v>59077945.629962735</v>
      </c>
      <c r="H11" s="40">
        <f t="shared" si="0"/>
        <v>1</v>
      </c>
      <c r="I11" s="40">
        <f t="shared" si="1"/>
        <v>-0.10704705950931304</v>
      </c>
    </row>
    <row r="12" spans="2:9" x14ac:dyDescent="0.25">
      <c r="B12" s="158" t="s">
        <v>226</v>
      </c>
      <c r="C12" s="158"/>
      <c r="D12" s="158"/>
      <c r="E12" s="158"/>
      <c r="F12" s="158"/>
      <c r="G12" s="158"/>
      <c r="H12" s="158"/>
      <c r="I12" s="158"/>
    </row>
  </sheetData>
  <mergeCells count="1">
    <mergeCell ref="B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N21"/>
  <sheetViews>
    <sheetView topLeftCell="D1" zoomScaleNormal="100" workbookViewId="0">
      <selection activeCell="D27" sqref="D27"/>
    </sheetView>
  </sheetViews>
  <sheetFormatPr baseColWidth="10" defaultColWidth="11.42578125" defaultRowHeight="11.25" x14ac:dyDescent="0.2"/>
  <cols>
    <col min="1" max="1" width="3.28515625" style="41" bestFit="1" customWidth="1"/>
    <col min="2" max="2" width="28.85546875" style="41" bestFit="1" customWidth="1"/>
    <col min="3" max="3" width="14.5703125" style="42" bestFit="1" customWidth="1"/>
    <col min="4" max="4" width="43.85546875" style="41" customWidth="1"/>
    <col min="5" max="5" width="9" style="41" bestFit="1" customWidth="1"/>
    <col min="6" max="6" width="9" style="42" bestFit="1" customWidth="1"/>
    <col min="7" max="9" width="9" style="41" bestFit="1" customWidth="1"/>
    <col min="10" max="10" width="14.85546875" style="41" customWidth="1"/>
    <col min="11" max="11" width="11" style="41" bestFit="1" customWidth="1"/>
    <col min="12" max="12" width="11.42578125" style="44"/>
    <col min="13" max="13" width="13.140625" style="44" customWidth="1"/>
    <col min="14" max="14" width="11.42578125" style="44"/>
    <col min="15" max="16384" width="11.42578125" style="41"/>
  </cols>
  <sheetData>
    <row r="1" spans="1:11" x14ac:dyDescent="0.2">
      <c r="F1" s="43"/>
    </row>
    <row r="2" spans="1:11" ht="15" customHeight="1" x14ac:dyDescent="0.2"/>
    <row r="3" spans="1:11" ht="15" customHeight="1" x14ac:dyDescent="0.2">
      <c r="A3" s="45"/>
      <c r="B3" s="45"/>
      <c r="C3" s="45"/>
      <c r="D3" s="46" t="s">
        <v>227</v>
      </c>
      <c r="E3" s="47"/>
      <c r="F3" s="48"/>
      <c r="G3" s="47"/>
      <c r="H3" s="47"/>
      <c r="I3" s="47"/>
      <c r="J3" s="47"/>
      <c r="K3" s="49"/>
    </row>
    <row r="4" spans="1:11" ht="15" customHeight="1" x14ac:dyDescent="0.2">
      <c r="A4" s="45"/>
      <c r="B4" s="50" t="s">
        <v>11</v>
      </c>
      <c r="C4" s="50"/>
      <c r="D4" s="51" t="s">
        <v>29</v>
      </c>
      <c r="E4" s="47"/>
      <c r="F4" s="48"/>
      <c r="G4" s="47"/>
      <c r="H4" s="47"/>
      <c r="I4" s="47"/>
      <c r="J4" s="47"/>
      <c r="K4" s="49"/>
    </row>
    <row r="5" spans="1:11" ht="11.25" customHeight="1" x14ac:dyDescent="0.2">
      <c r="A5" s="45"/>
      <c r="B5" s="50"/>
      <c r="C5" s="50"/>
      <c r="D5" s="47"/>
      <c r="E5" s="48"/>
      <c r="F5" s="47"/>
      <c r="G5" s="47"/>
      <c r="H5" s="47"/>
      <c r="I5" s="47"/>
      <c r="J5" s="47"/>
      <c r="K5" s="49"/>
    </row>
    <row r="6" spans="1:11" ht="22.5" x14ac:dyDescent="0.2">
      <c r="A6" s="52" t="s">
        <v>12</v>
      </c>
      <c r="B6" s="53" t="s">
        <v>13</v>
      </c>
      <c r="C6" s="53" t="s">
        <v>0</v>
      </c>
      <c r="D6" s="54" t="s">
        <v>241</v>
      </c>
      <c r="E6" s="55">
        <v>2019</v>
      </c>
      <c r="F6" s="55">
        <v>2020</v>
      </c>
      <c r="G6" s="55">
        <v>2021</v>
      </c>
      <c r="H6" s="55">
        <v>2022</v>
      </c>
      <c r="I6" s="55">
        <v>2023</v>
      </c>
      <c r="J6" s="56" t="s">
        <v>3</v>
      </c>
      <c r="K6" s="57" t="s">
        <v>2</v>
      </c>
    </row>
    <row r="7" spans="1:11" ht="15.75" customHeight="1" x14ac:dyDescent="0.2">
      <c r="A7" s="52">
        <v>1</v>
      </c>
      <c r="B7" s="159" t="s">
        <v>15</v>
      </c>
      <c r="C7" s="159" t="s">
        <v>16</v>
      </c>
      <c r="D7" s="58" t="s">
        <v>17</v>
      </c>
      <c r="E7" s="59">
        <v>14708.7892714299</v>
      </c>
      <c r="F7" s="59">
        <v>15216.118376359947</v>
      </c>
      <c r="G7" s="59">
        <v>25558.325062130101</v>
      </c>
      <c r="H7" s="59">
        <v>24317.423067300853</v>
      </c>
      <c r="I7" s="60">
        <v>17950.907780990325</v>
      </c>
      <c r="J7" s="61">
        <f>+I7/$I$18</f>
        <v>0.22354286863956904</v>
      </c>
      <c r="K7" s="62">
        <f>+IF(H7&gt;0,I7/H7-1,"-")</f>
        <v>-0.26180879728458784</v>
      </c>
    </row>
    <row r="8" spans="1:11" x14ac:dyDescent="0.2">
      <c r="A8" s="52">
        <f>+A7+1</f>
        <v>2</v>
      </c>
      <c r="B8" s="160"/>
      <c r="C8" s="160"/>
      <c r="D8" s="63" t="s">
        <v>18</v>
      </c>
      <c r="E8" s="64">
        <v>12801.797707139842</v>
      </c>
      <c r="F8" s="64">
        <v>10078.680318790015</v>
      </c>
      <c r="G8" s="64">
        <v>15283.646507950047</v>
      </c>
      <c r="H8" s="64">
        <v>20797.052466880217</v>
      </c>
      <c r="I8" s="65">
        <v>16236.928014580026</v>
      </c>
      <c r="J8" s="61">
        <f t="shared" ref="J8:J17" si="0">+I8/$I$18</f>
        <v>0.20219865817132282</v>
      </c>
      <c r="K8" s="66">
        <f t="shared" ref="K8:K18" si="1">+IF(H8&gt;0,I8/H8-1,"-")</f>
        <v>-0.21926782459015737</v>
      </c>
    </row>
    <row r="9" spans="1:11" x14ac:dyDescent="0.2">
      <c r="A9" s="52">
        <f t="shared" ref="A9:A17" si="2">+A8+1</f>
        <v>3</v>
      </c>
      <c r="B9" s="160"/>
      <c r="C9" s="160"/>
      <c r="D9" s="63" t="s">
        <v>19</v>
      </c>
      <c r="E9" s="64">
        <v>5644.6034953400103</v>
      </c>
      <c r="F9" s="64">
        <v>4316.1400291000036</v>
      </c>
      <c r="G9" s="64">
        <v>7662.9195357300578</v>
      </c>
      <c r="H9" s="64">
        <v>10334.629896050032</v>
      </c>
      <c r="I9" s="65">
        <v>8817.5046885300653</v>
      </c>
      <c r="J9" s="61">
        <f t="shared" si="0"/>
        <v>0.10980449102435969</v>
      </c>
      <c r="K9" s="66">
        <f t="shared" si="1"/>
        <v>-0.14680014889549375</v>
      </c>
    </row>
    <row r="10" spans="1:11" x14ac:dyDescent="0.2">
      <c r="A10" s="52">
        <f t="shared" si="2"/>
        <v>4</v>
      </c>
      <c r="B10" s="160"/>
      <c r="C10" s="160"/>
      <c r="D10" s="63" t="s">
        <v>20</v>
      </c>
      <c r="E10" s="64">
        <v>3473.6662430599895</v>
      </c>
      <c r="F10" s="64">
        <v>3262.5194013799787</v>
      </c>
      <c r="G10" s="64">
        <v>4835.9489061999911</v>
      </c>
      <c r="H10" s="64">
        <v>5899.7879108599864</v>
      </c>
      <c r="I10" s="65">
        <v>5669.5371867500189</v>
      </c>
      <c r="J10" s="61">
        <f t="shared" si="0"/>
        <v>7.060281418898201E-2</v>
      </c>
      <c r="K10" s="66">
        <f t="shared" si="1"/>
        <v>-3.9026949373236808E-2</v>
      </c>
    </row>
    <row r="11" spans="1:11" x14ac:dyDescent="0.2">
      <c r="A11" s="52">
        <f t="shared" si="2"/>
        <v>5</v>
      </c>
      <c r="B11" s="160"/>
      <c r="C11" s="160"/>
      <c r="D11" s="63" t="s">
        <v>21</v>
      </c>
      <c r="E11" s="64">
        <v>2718.9428574099957</v>
      </c>
      <c r="F11" s="64">
        <v>2256.1835257199909</v>
      </c>
      <c r="G11" s="64">
        <v>3340.8399617800069</v>
      </c>
      <c r="H11" s="64">
        <v>2773.5120389599938</v>
      </c>
      <c r="I11" s="65">
        <v>2830.7527419199864</v>
      </c>
      <c r="J11" s="61">
        <f t="shared" si="0"/>
        <v>3.5251397648437426E-2</v>
      </c>
      <c r="K11" s="66">
        <f t="shared" si="1"/>
        <v>2.0638346672350094E-2</v>
      </c>
    </row>
    <row r="12" spans="1:11" x14ac:dyDescent="0.2">
      <c r="A12" s="52">
        <f t="shared" si="2"/>
        <v>6</v>
      </c>
      <c r="B12" s="160"/>
      <c r="C12" s="160"/>
      <c r="D12" s="63" t="s">
        <v>22</v>
      </c>
      <c r="E12" s="64">
        <v>2022.8754788700051</v>
      </c>
      <c r="F12" s="64">
        <v>968.49067368000033</v>
      </c>
      <c r="G12" s="64">
        <v>1771.4700094700006</v>
      </c>
      <c r="H12" s="64">
        <v>2403.8395714300041</v>
      </c>
      <c r="I12" s="65">
        <v>2222.9216413299851</v>
      </c>
      <c r="J12" s="61">
        <f t="shared" si="0"/>
        <v>2.7682069705138323E-2</v>
      </c>
      <c r="K12" s="66">
        <f t="shared" si="1"/>
        <v>-7.526206501060051E-2</v>
      </c>
    </row>
    <row r="13" spans="1:11" x14ac:dyDescent="0.2">
      <c r="A13" s="52">
        <f t="shared" si="2"/>
        <v>7</v>
      </c>
      <c r="B13" s="160"/>
      <c r="C13" s="160"/>
      <c r="D13" s="63" t="s">
        <v>23</v>
      </c>
      <c r="E13" s="64">
        <v>1655.7375148199933</v>
      </c>
      <c r="F13" s="64">
        <v>1415.3601945199955</v>
      </c>
      <c r="G13" s="64">
        <v>2085.2291357699955</v>
      </c>
      <c r="H13" s="64">
        <v>1981.4333847500027</v>
      </c>
      <c r="I13" s="65">
        <v>1811.4141729999981</v>
      </c>
      <c r="J13" s="61">
        <f t="shared" si="0"/>
        <v>2.2557562295295402E-2</v>
      </c>
      <c r="K13" s="66">
        <f t="shared" si="1"/>
        <v>-8.5806170956111094E-2</v>
      </c>
    </row>
    <row r="14" spans="1:11" x14ac:dyDescent="0.2">
      <c r="A14" s="52">
        <f t="shared" si="2"/>
        <v>8</v>
      </c>
      <c r="B14" s="160"/>
      <c r="C14" s="160"/>
      <c r="D14" s="63" t="s">
        <v>24</v>
      </c>
      <c r="E14" s="64">
        <v>1947.1585820699956</v>
      </c>
      <c r="F14" s="64">
        <v>1558.6503954300053</v>
      </c>
      <c r="G14" s="64">
        <v>2465.8879383299814</v>
      </c>
      <c r="H14" s="64">
        <v>2255.2542367200012</v>
      </c>
      <c r="I14" s="65">
        <v>1765.4306960500103</v>
      </c>
      <c r="J14" s="61">
        <f t="shared" si="0"/>
        <v>2.1984929508539773E-2</v>
      </c>
      <c r="K14" s="66">
        <f t="shared" si="1"/>
        <v>-0.21719216073057068</v>
      </c>
    </row>
    <row r="15" spans="1:11" x14ac:dyDescent="0.2">
      <c r="A15" s="52">
        <f t="shared" si="2"/>
        <v>9</v>
      </c>
      <c r="B15" s="160"/>
      <c r="C15" s="160"/>
      <c r="D15" s="63" t="s">
        <v>25</v>
      </c>
      <c r="E15" s="64">
        <v>1151.0130717399963</v>
      </c>
      <c r="F15" s="64">
        <v>1080.8154215799964</v>
      </c>
      <c r="G15" s="64">
        <v>1716.3165760400002</v>
      </c>
      <c r="H15" s="64">
        <v>1977.9068713999939</v>
      </c>
      <c r="I15" s="65">
        <v>1741.1715896599999</v>
      </c>
      <c r="J15" s="61">
        <f t="shared" si="0"/>
        <v>2.1682830567404426E-2</v>
      </c>
      <c r="K15" s="66">
        <f t="shared" si="1"/>
        <v>-0.11968980196344081</v>
      </c>
    </row>
    <row r="16" spans="1:11" x14ac:dyDescent="0.2">
      <c r="A16" s="52">
        <f t="shared" si="2"/>
        <v>10</v>
      </c>
      <c r="B16" s="160"/>
      <c r="C16" s="160"/>
      <c r="D16" s="63" t="s">
        <v>26</v>
      </c>
      <c r="E16" s="64">
        <v>1314.9419176999986</v>
      </c>
      <c r="F16" s="64">
        <v>1097.5184023499926</v>
      </c>
      <c r="G16" s="64">
        <v>1479.4985773100063</v>
      </c>
      <c r="H16" s="64">
        <v>1513.1823265499972</v>
      </c>
      <c r="I16" s="65">
        <v>1439.9235825800054</v>
      </c>
      <c r="J16" s="61">
        <f t="shared" si="0"/>
        <v>1.7931385543218579E-2</v>
      </c>
      <c r="K16" s="66">
        <f t="shared" si="1"/>
        <v>-4.8413692576636969E-2</v>
      </c>
    </row>
    <row r="17" spans="1:11" x14ac:dyDescent="0.2">
      <c r="A17" s="52">
        <f t="shared" si="2"/>
        <v>11</v>
      </c>
      <c r="B17" s="160"/>
      <c r="C17" s="160"/>
      <c r="D17" s="63" t="s">
        <v>27</v>
      </c>
      <c r="E17" s="64">
        <v>17129.816869759925</v>
      </c>
      <c r="F17" s="64">
        <v>14611.74909890836</v>
      </c>
      <c r="G17" s="64">
        <v>21274.494369238659</v>
      </c>
      <c r="H17" s="64">
        <v>24566.195997787145</v>
      </c>
      <c r="I17" s="65">
        <v>19815.366291931241</v>
      </c>
      <c r="J17" s="61">
        <f t="shared" si="0"/>
        <v>0.24676099270773239</v>
      </c>
      <c r="K17" s="66">
        <f t="shared" si="1"/>
        <v>-0.19338890344617643</v>
      </c>
    </row>
    <row r="18" spans="1:11" x14ac:dyDescent="0.2">
      <c r="A18" s="45"/>
      <c r="B18" s="161"/>
      <c r="C18" s="67" t="s">
        <v>28</v>
      </c>
      <c r="D18" s="68" t="s">
        <v>10</v>
      </c>
      <c r="E18" s="69">
        <v>64569.343009339653</v>
      </c>
      <c r="F18" s="69">
        <v>55862.225837818281</v>
      </c>
      <c r="G18" s="69">
        <v>87474.576579948844</v>
      </c>
      <c r="H18" s="69">
        <v>98820.217768688221</v>
      </c>
      <c r="I18" s="69">
        <v>80301.85838732167</v>
      </c>
      <c r="J18" s="70">
        <f>+I18/$I$18</f>
        <v>1</v>
      </c>
      <c r="K18" s="70">
        <f t="shared" si="1"/>
        <v>-0.18739444012067541</v>
      </c>
    </row>
    <row r="19" spans="1:11" x14ac:dyDescent="0.2">
      <c r="A19" s="45"/>
      <c r="B19" s="71"/>
      <c r="C19" s="71"/>
      <c r="D19" s="162" t="s">
        <v>228</v>
      </c>
      <c r="E19" s="162"/>
      <c r="F19" s="162"/>
      <c r="G19" s="162"/>
      <c r="H19" s="162"/>
      <c r="I19" s="162"/>
      <c r="J19" s="162"/>
      <c r="K19" s="162"/>
    </row>
    <row r="20" spans="1:11" x14ac:dyDescent="0.2">
      <c r="A20" s="45"/>
      <c r="B20" s="72"/>
      <c r="C20" s="72"/>
      <c r="D20" s="73"/>
      <c r="E20" s="73"/>
      <c r="F20" s="73"/>
      <c r="G20" s="73"/>
      <c r="H20" s="147"/>
      <c r="I20" s="147"/>
      <c r="J20" s="73"/>
      <c r="K20" s="73"/>
    </row>
    <row r="21" spans="1:11" x14ac:dyDescent="0.2">
      <c r="H21" s="148"/>
      <c r="I21" s="148"/>
    </row>
  </sheetData>
  <mergeCells count="3">
    <mergeCell ref="B7:B18"/>
    <mergeCell ref="C7:C17"/>
    <mergeCell ref="D19:K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2:L19"/>
  <sheetViews>
    <sheetView workbookViewId="0">
      <selection activeCell="G25" sqref="G25"/>
    </sheetView>
  </sheetViews>
  <sheetFormatPr baseColWidth="10" defaultRowHeight="12.75" x14ac:dyDescent="0.2"/>
  <cols>
    <col min="1" max="1" width="29.85546875" style="74" bestFit="1" customWidth="1"/>
    <col min="2" max="3" width="9" style="1" bestFit="1" customWidth="1"/>
    <col min="4" max="6" width="9" bestFit="1" customWidth="1"/>
    <col min="7" max="7" width="16" customWidth="1"/>
    <col min="8" max="8" width="16.7109375" customWidth="1"/>
  </cols>
  <sheetData>
    <row r="2" spans="1:12" ht="12.75" customHeight="1" x14ac:dyDescent="0.2">
      <c r="A2" s="163" t="s">
        <v>229</v>
      </c>
      <c r="B2" s="163"/>
      <c r="C2" s="163"/>
      <c r="D2" s="163"/>
      <c r="E2" s="163"/>
      <c r="F2" s="163"/>
      <c r="G2" s="163"/>
      <c r="H2" s="163"/>
      <c r="I2" s="163"/>
    </row>
    <row r="3" spans="1:12" ht="12.75" customHeight="1" x14ac:dyDescent="0.2">
      <c r="A3" s="164" t="s">
        <v>29</v>
      </c>
      <c r="B3" s="164"/>
      <c r="C3" s="164"/>
      <c r="D3" s="164"/>
      <c r="E3" s="164"/>
      <c r="F3" s="164"/>
      <c r="G3" s="164"/>
      <c r="H3" s="164"/>
      <c r="I3" s="164"/>
    </row>
    <row r="4" spans="1:12" x14ac:dyDescent="0.2">
      <c r="A4" s="75"/>
      <c r="B4" s="75"/>
      <c r="C4" s="75"/>
      <c r="D4" s="75"/>
      <c r="E4" s="75"/>
      <c r="F4" s="75"/>
      <c r="G4" s="75"/>
      <c r="H4" s="75"/>
      <c r="I4" s="75"/>
    </row>
    <row r="5" spans="1:12" ht="42.75" customHeight="1" x14ac:dyDescent="0.2">
      <c r="A5" s="76" t="s">
        <v>30</v>
      </c>
      <c r="B5" s="28">
        <v>2019</v>
      </c>
      <c r="C5" s="28">
        <f>+B5+1</f>
        <v>2020</v>
      </c>
      <c r="D5" s="28">
        <f t="shared" ref="D5:F5" si="0">+C5+1</f>
        <v>2021</v>
      </c>
      <c r="E5" s="28">
        <f t="shared" si="0"/>
        <v>2022</v>
      </c>
      <c r="F5" s="28">
        <f t="shared" si="0"/>
        <v>2023</v>
      </c>
      <c r="G5" s="77" t="s">
        <v>31</v>
      </c>
      <c r="H5" s="77" t="s">
        <v>14</v>
      </c>
      <c r="I5" s="77" t="s">
        <v>2</v>
      </c>
    </row>
    <row r="6" spans="1:12" x14ac:dyDescent="0.2">
      <c r="A6" s="78" t="s">
        <v>242</v>
      </c>
      <c r="B6" s="79">
        <v>4210.2225103099991</v>
      </c>
      <c r="C6" s="79">
        <v>2322.4164918900001</v>
      </c>
      <c r="D6" s="79">
        <v>4254.5585911099997</v>
      </c>
      <c r="E6" s="79">
        <v>5165.6686306799993</v>
      </c>
      <c r="F6" s="80">
        <v>5235.7807867699994</v>
      </c>
      <c r="G6" s="81">
        <v>0.31836380369418105</v>
      </c>
      <c r="H6" s="81">
        <v>6.5201240568011493E-2</v>
      </c>
      <c r="I6" s="82">
        <v>1.3572716545074082E-2</v>
      </c>
      <c r="L6" s="149"/>
    </row>
    <row r="7" spans="1:12" x14ac:dyDescent="0.2">
      <c r="A7" s="78" t="s">
        <v>32</v>
      </c>
      <c r="B7" s="79">
        <v>3172.3585084900001</v>
      </c>
      <c r="C7" s="79">
        <v>2201.1925195800009</v>
      </c>
      <c r="D7" s="79">
        <v>3465.1763740800011</v>
      </c>
      <c r="E7" s="79">
        <v>7608.3350728800015</v>
      </c>
      <c r="F7" s="80">
        <v>5145.4982071500008</v>
      </c>
      <c r="G7" s="81">
        <v>0.31287413431616318</v>
      </c>
      <c r="H7" s="81">
        <v>6.407695052749289E-2</v>
      </c>
      <c r="I7" s="82">
        <v>-0.32370247132106622</v>
      </c>
      <c r="L7" s="149"/>
    </row>
    <row r="8" spans="1:12" x14ac:dyDescent="0.2">
      <c r="A8" s="78" t="s">
        <v>33</v>
      </c>
      <c r="B8" s="79">
        <v>857.99086030000001</v>
      </c>
      <c r="C8" s="79">
        <v>680.17508223000004</v>
      </c>
      <c r="D8" s="79">
        <v>1331.7428638599997</v>
      </c>
      <c r="E8" s="79">
        <v>2236.1973108899997</v>
      </c>
      <c r="F8" s="80">
        <v>1192.9398612100001</v>
      </c>
      <c r="G8" s="81">
        <v>7.2537198798103095E-2</v>
      </c>
      <c r="H8" s="81">
        <v>1.4855694316015734E-2</v>
      </c>
      <c r="I8" s="82">
        <v>-0.46653193105969093</v>
      </c>
      <c r="L8" s="149"/>
    </row>
    <row r="9" spans="1:12" x14ac:dyDescent="0.2">
      <c r="A9" s="78" t="s">
        <v>34</v>
      </c>
      <c r="B9" s="79">
        <v>815.20088701999998</v>
      </c>
      <c r="C9" s="79">
        <v>693.44176776999996</v>
      </c>
      <c r="D9" s="79">
        <v>1501.05862196</v>
      </c>
      <c r="E9" s="79">
        <v>1340.8927859199998</v>
      </c>
      <c r="F9" s="80">
        <v>1051.6159361699999</v>
      </c>
      <c r="G9" s="81">
        <v>6.3943939423605489E-2</v>
      </c>
      <c r="H9" s="81">
        <v>1.3095785792375426E-2</v>
      </c>
      <c r="I9" s="82">
        <v>-0.21573451120592324</v>
      </c>
      <c r="L9" s="149"/>
    </row>
    <row r="10" spans="1:12" x14ac:dyDescent="0.2">
      <c r="A10" s="78" t="s">
        <v>35</v>
      </c>
      <c r="B10" s="79">
        <v>437.58165199999996</v>
      </c>
      <c r="C10" s="79">
        <v>268.88068703999994</v>
      </c>
      <c r="D10" s="79">
        <v>226.56001466000001</v>
      </c>
      <c r="E10" s="79">
        <v>935.99097499000015</v>
      </c>
      <c r="F10" s="80">
        <v>958.80742788999999</v>
      </c>
      <c r="G10" s="81">
        <v>5.8300679914753621E-2</v>
      </c>
      <c r="H10" s="81">
        <v>1.1940040332135174E-2</v>
      </c>
      <c r="I10" s="82">
        <v>2.4376787287124779E-2</v>
      </c>
      <c r="L10" s="149"/>
    </row>
    <row r="11" spans="1:12" x14ac:dyDescent="0.2">
      <c r="A11" s="78" t="s">
        <v>36</v>
      </c>
      <c r="B11" s="79">
        <v>192.94555966999999</v>
      </c>
      <c r="C11" s="79">
        <v>131.90938288000004</v>
      </c>
      <c r="D11" s="79">
        <v>646.41619958999968</v>
      </c>
      <c r="E11" s="79">
        <v>1862.4466744100002</v>
      </c>
      <c r="F11" s="80">
        <v>818.48301813</v>
      </c>
      <c r="G11" s="81">
        <v>4.9768196477857407E-2</v>
      </c>
      <c r="H11" s="81">
        <v>1.0192578784194722E-2</v>
      </c>
      <c r="I11" s="82">
        <v>-0.56053344808420613</v>
      </c>
      <c r="L11" s="149"/>
    </row>
    <row r="12" spans="1:12" x14ac:dyDescent="0.2">
      <c r="A12" s="78" t="s">
        <v>37</v>
      </c>
      <c r="B12" s="79">
        <v>347.24578917999997</v>
      </c>
      <c r="C12" s="79">
        <v>362.11857149999997</v>
      </c>
      <c r="D12" s="79">
        <v>695.33817098000031</v>
      </c>
      <c r="E12" s="79">
        <v>899.72523803999968</v>
      </c>
      <c r="F12" s="80">
        <v>543.77507012000001</v>
      </c>
      <c r="G12" s="81">
        <v>3.306446673911867E-2</v>
      </c>
      <c r="H12" s="81">
        <v>6.7716374320655687E-3</v>
      </c>
      <c r="I12" s="82">
        <v>-0.39562096612452136</v>
      </c>
      <c r="L12" s="149"/>
    </row>
    <row r="13" spans="1:12" ht="12.75" customHeight="1" x14ac:dyDescent="0.2">
      <c r="A13" s="78" t="s">
        <v>38</v>
      </c>
      <c r="B13" s="79">
        <v>294.91951720999992</v>
      </c>
      <c r="C13" s="79">
        <v>104.46724382000002</v>
      </c>
      <c r="D13" s="79">
        <v>268.35991672000011</v>
      </c>
      <c r="E13" s="79">
        <v>616.87753103</v>
      </c>
      <c r="F13" s="80">
        <v>513.31788785000003</v>
      </c>
      <c r="G13" s="81">
        <v>3.1212505247188826E-2</v>
      </c>
      <c r="H13" s="81">
        <v>6.3923537780921314E-3</v>
      </c>
      <c r="I13" s="82">
        <v>-0.16787715222353217</v>
      </c>
      <c r="L13" s="149"/>
    </row>
    <row r="14" spans="1:12" ht="12.75" customHeight="1" x14ac:dyDescent="0.2">
      <c r="A14" s="78" t="s">
        <v>39</v>
      </c>
      <c r="B14" s="79">
        <v>255.80889677000053</v>
      </c>
      <c r="C14" s="79">
        <v>224.99669764999959</v>
      </c>
      <c r="D14" s="79">
        <v>351.98869554000044</v>
      </c>
      <c r="E14" s="79">
        <v>447.24836626000047</v>
      </c>
      <c r="F14" s="80">
        <v>369.00844321000028</v>
      </c>
      <c r="G14" s="81">
        <v>2.2437710125766688E-2</v>
      </c>
      <c r="H14" s="81">
        <v>4.5952665432743133E-3</v>
      </c>
      <c r="I14" s="82">
        <v>-0.17493618524369681</v>
      </c>
      <c r="L14" s="149"/>
    </row>
    <row r="15" spans="1:12" ht="12.75" customHeight="1" x14ac:dyDescent="0.2">
      <c r="A15" s="83" t="s">
        <v>40</v>
      </c>
      <c r="B15" s="79">
        <v>261.08520296999995</v>
      </c>
      <c r="C15" s="79">
        <v>220.01411464000023</v>
      </c>
      <c r="D15" s="79">
        <v>528.28846524000016</v>
      </c>
      <c r="E15" s="79">
        <v>803.35493674000008</v>
      </c>
      <c r="F15" s="80">
        <v>616.67809695000062</v>
      </c>
      <c r="G15" s="81">
        <v>3.7497365263263374E-2</v>
      </c>
      <c r="H15" s="81">
        <v>7.679499694460145E-3</v>
      </c>
      <c r="I15" s="82">
        <v>-0.23237155988302094</v>
      </c>
      <c r="L15" s="149"/>
    </row>
    <row r="16" spans="1:12" ht="12.75" customHeight="1" x14ac:dyDescent="0.2">
      <c r="A16" s="84" t="s">
        <v>230</v>
      </c>
      <c r="B16" s="85">
        <v>10845.359383920015</v>
      </c>
      <c r="C16" s="85">
        <v>7209.6125589999756</v>
      </c>
      <c r="D16" s="85">
        <v>13269.487913740028</v>
      </c>
      <c r="E16" s="85">
        <v>21916.737521840008</v>
      </c>
      <c r="F16" s="85">
        <v>16445.904735449978</v>
      </c>
      <c r="G16" s="86">
        <v>1</v>
      </c>
      <c r="H16" s="86">
        <v>0.20480104776811733</v>
      </c>
      <c r="I16" s="87">
        <v>-0.24961893990555628</v>
      </c>
      <c r="L16" s="149"/>
    </row>
    <row r="17" spans="1:12" x14ac:dyDescent="0.2">
      <c r="A17" s="88" t="s">
        <v>41</v>
      </c>
      <c r="B17" s="89">
        <v>64569.343009342738</v>
      </c>
      <c r="C17" s="89">
        <v>55862.225837819002</v>
      </c>
      <c r="D17" s="89">
        <v>87474.576579950124</v>
      </c>
      <c r="E17" s="89">
        <v>98820.217768687595</v>
      </c>
      <c r="F17" s="89">
        <v>80301.858387319327</v>
      </c>
      <c r="G17" s="90"/>
      <c r="H17" s="90">
        <v>1</v>
      </c>
      <c r="I17" s="91">
        <v>-0.18739444012069395</v>
      </c>
      <c r="J17" s="92"/>
      <c r="L17" s="149"/>
    </row>
    <row r="18" spans="1:12" ht="12.75" customHeight="1" x14ac:dyDescent="0.2">
      <c r="A18" s="165" t="s">
        <v>231</v>
      </c>
      <c r="B18" s="165"/>
      <c r="C18" s="165"/>
      <c r="D18" s="165"/>
      <c r="E18" s="165"/>
      <c r="F18" s="165"/>
      <c r="G18" s="165"/>
      <c r="H18" s="165"/>
      <c r="I18" s="165"/>
    </row>
    <row r="19" spans="1:12" x14ac:dyDescent="0.2">
      <c r="A19" s="93" t="s">
        <v>232</v>
      </c>
      <c r="B19" s="94"/>
      <c r="C19" s="94"/>
      <c r="D19" s="95"/>
      <c r="E19" s="95"/>
      <c r="F19" s="95"/>
      <c r="G19" s="95"/>
      <c r="H19" s="95"/>
      <c r="I19" s="95"/>
    </row>
  </sheetData>
  <mergeCells count="3">
    <mergeCell ref="A2:I2"/>
    <mergeCell ref="A3:I3"/>
    <mergeCell ref="A18:I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B2:M63"/>
  <sheetViews>
    <sheetView topLeftCell="A34" workbookViewId="0">
      <selection activeCell="E61" sqref="E61"/>
    </sheetView>
  </sheetViews>
  <sheetFormatPr baseColWidth="10" defaultRowHeight="14.25" customHeight="1" x14ac:dyDescent="0.2"/>
  <cols>
    <col min="2" max="2" width="11.42578125" style="113"/>
    <col min="3" max="3" width="47" style="114" bestFit="1" customWidth="1"/>
    <col min="4" max="6" width="8.140625" style="114" bestFit="1" customWidth="1"/>
    <col min="7" max="8" width="8.140625" bestFit="1" customWidth="1"/>
    <col min="9" max="9" width="15.7109375" bestFit="1" customWidth="1"/>
    <col min="10" max="10" width="14.140625" customWidth="1"/>
  </cols>
  <sheetData>
    <row r="2" spans="2:13" ht="14.25" customHeight="1" x14ac:dyDescent="0.2">
      <c r="B2" s="163" t="s">
        <v>233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2:13" ht="14.25" customHeight="1" x14ac:dyDescent="0.2">
      <c r="B3" s="164" t="s">
        <v>29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3" ht="14.25" customHeight="1" x14ac:dyDescent="0.2">
      <c r="B4" s="75"/>
      <c r="C4" s="75"/>
      <c r="D4" s="75"/>
      <c r="E4" s="75"/>
      <c r="F4" s="75"/>
      <c r="G4" s="75"/>
      <c r="H4" s="75"/>
      <c r="I4" s="75"/>
      <c r="J4" s="75"/>
      <c r="K4" s="75"/>
      <c r="L4" s="96"/>
    </row>
    <row r="5" spans="2:13" s="97" customFormat="1" ht="43.5" customHeight="1" x14ac:dyDescent="0.2">
      <c r="B5" s="169" t="s">
        <v>42</v>
      </c>
      <c r="C5" s="169"/>
      <c r="D5" s="28">
        <v>2019</v>
      </c>
      <c r="E5" s="28">
        <f>+D5+1</f>
        <v>2020</v>
      </c>
      <c r="F5" s="28">
        <f t="shared" ref="F5:H5" si="0">+E5+1</f>
        <v>2021</v>
      </c>
      <c r="G5" s="28">
        <f t="shared" si="0"/>
        <v>2022</v>
      </c>
      <c r="H5" s="28">
        <f t="shared" si="0"/>
        <v>2023</v>
      </c>
      <c r="I5" s="77" t="s">
        <v>43</v>
      </c>
      <c r="J5" s="77" t="s">
        <v>14</v>
      </c>
      <c r="K5" s="77" t="s">
        <v>2</v>
      </c>
    </row>
    <row r="6" spans="2:13" ht="14.25" customHeight="1" x14ac:dyDescent="0.2">
      <c r="B6" s="170" t="s">
        <v>44</v>
      </c>
      <c r="C6" s="78" t="s">
        <v>45</v>
      </c>
      <c r="D6" s="98">
        <v>439.89742161999851</v>
      </c>
      <c r="E6" s="98">
        <v>1104.0445775399967</v>
      </c>
      <c r="F6" s="98">
        <v>1070.9066586900067</v>
      </c>
      <c r="G6" s="79">
        <v>1240.6899227199965</v>
      </c>
      <c r="H6" s="80">
        <v>939.74276410000141</v>
      </c>
      <c r="I6" s="82">
        <v>1.4716603705009493E-2</v>
      </c>
      <c r="J6" s="82">
        <v>1.1702627846635541E-2</v>
      </c>
      <c r="K6" s="82">
        <v>-0.24256436125492253</v>
      </c>
      <c r="M6" s="149"/>
    </row>
    <row r="7" spans="2:13" ht="14.25" customHeight="1" x14ac:dyDescent="0.2">
      <c r="B7" s="171"/>
      <c r="C7" s="78" t="s">
        <v>46</v>
      </c>
      <c r="D7" s="98">
        <v>383.67013144000038</v>
      </c>
      <c r="E7" s="98">
        <v>999.10771729999942</v>
      </c>
      <c r="F7" s="98">
        <v>708.7493565699998</v>
      </c>
      <c r="G7" s="79">
        <v>609.97469688000069</v>
      </c>
      <c r="H7" s="80">
        <v>731.04085841999915</v>
      </c>
      <c r="I7" s="82">
        <v>1.144828033428969E-2</v>
      </c>
      <c r="J7" s="82">
        <v>9.1036605266841437E-3</v>
      </c>
      <c r="K7" s="82">
        <v>0.19847735022329238</v>
      </c>
      <c r="M7" s="149"/>
    </row>
    <row r="8" spans="2:13" ht="14.25" customHeight="1" x14ac:dyDescent="0.2">
      <c r="B8" s="171"/>
      <c r="C8" s="78" t="s">
        <v>47</v>
      </c>
      <c r="D8" s="98">
        <v>464.39105848999998</v>
      </c>
      <c r="E8" s="98">
        <v>325.67355733999989</v>
      </c>
      <c r="F8" s="98">
        <v>641.82648250000068</v>
      </c>
      <c r="G8" s="79">
        <v>689.64416683999991</v>
      </c>
      <c r="H8" s="80">
        <v>699.48112621000053</v>
      </c>
      <c r="I8" s="82">
        <v>1.095404713589355E-2</v>
      </c>
      <c r="J8" s="82">
        <v>8.7106468051613168E-3</v>
      </c>
      <c r="K8" s="82">
        <v>1.4263818709689513E-2</v>
      </c>
      <c r="M8" s="149"/>
    </row>
    <row r="9" spans="2:13" ht="14.25" customHeight="1" x14ac:dyDescent="0.2">
      <c r="B9" s="171"/>
      <c r="C9" s="78" t="s">
        <v>48</v>
      </c>
      <c r="D9" s="98">
        <v>375.3892553200032</v>
      </c>
      <c r="E9" s="98">
        <v>330.05034650000198</v>
      </c>
      <c r="F9" s="98">
        <v>414.24434493000047</v>
      </c>
      <c r="G9" s="79">
        <v>489.51946842000189</v>
      </c>
      <c r="H9" s="80">
        <v>572.41317214000117</v>
      </c>
      <c r="I9" s="82">
        <v>8.9641316025236804E-3</v>
      </c>
      <c r="J9" s="82">
        <v>7.1282680579956284E-3</v>
      </c>
      <c r="K9" s="82">
        <v>0.16933688865848628</v>
      </c>
      <c r="M9" s="149"/>
    </row>
    <row r="10" spans="2:13" ht="14.25" customHeight="1" x14ac:dyDescent="0.2">
      <c r="B10" s="171"/>
      <c r="C10" s="78" t="s">
        <v>49</v>
      </c>
      <c r="D10" s="98">
        <v>352.90333132000228</v>
      </c>
      <c r="E10" s="98">
        <v>322.30741433999799</v>
      </c>
      <c r="F10" s="98">
        <v>380.41098636000038</v>
      </c>
      <c r="G10" s="79">
        <v>442.95166956000043</v>
      </c>
      <c r="H10" s="80">
        <v>501.12349913000094</v>
      </c>
      <c r="I10" s="82">
        <v>7.8477177220160118E-3</v>
      </c>
      <c r="J10" s="82">
        <v>6.2404969099587896E-3</v>
      </c>
      <c r="K10" s="82">
        <v>0.13132771263236154</v>
      </c>
      <c r="M10" s="149"/>
    </row>
    <row r="11" spans="2:13" ht="14.25" customHeight="1" x14ac:dyDescent="0.2">
      <c r="B11" s="171"/>
      <c r="C11" s="99" t="s">
        <v>50</v>
      </c>
      <c r="D11" s="98">
        <v>361.16661244000289</v>
      </c>
      <c r="E11" s="98">
        <v>322.62863153999893</v>
      </c>
      <c r="F11" s="98">
        <v>406.13252330000131</v>
      </c>
      <c r="G11" s="79">
        <v>432.77406170999785</v>
      </c>
      <c r="H11" s="80">
        <v>442.48941295000014</v>
      </c>
      <c r="I11" s="82">
        <v>6.9294934558862846E-3</v>
      </c>
      <c r="J11" s="82">
        <v>5.5103259356185314E-3</v>
      </c>
      <c r="K11" s="82">
        <v>2.2449014623507013E-2</v>
      </c>
      <c r="M11" s="149"/>
    </row>
    <row r="12" spans="2:13" ht="14.25" customHeight="1" x14ac:dyDescent="0.2">
      <c r="B12" s="171"/>
      <c r="C12" s="78" t="s">
        <v>51</v>
      </c>
      <c r="D12" s="98">
        <v>203.8437687200003</v>
      </c>
      <c r="E12" s="98">
        <v>189.28477353999969</v>
      </c>
      <c r="F12" s="98">
        <v>431.54119673000031</v>
      </c>
      <c r="G12" s="79">
        <v>259.92251089000013</v>
      </c>
      <c r="H12" s="80">
        <v>191.23316450000019</v>
      </c>
      <c r="I12" s="82">
        <v>2.9947585708698394E-3</v>
      </c>
      <c r="J12" s="82">
        <v>2.3814288777431769E-3</v>
      </c>
      <c r="K12" s="82">
        <v>-0.26426855509667435</v>
      </c>
      <c r="M12" s="149"/>
    </row>
    <row r="13" spans="2:13" ht="14.25" customHeight="1" x14ac:dyDescent="0.2">
      <c r="B13" s="171"/>
      <c r="C13" s="99" t="s">
        <v>52</v>
      </c>
      <c r="D13" s="98">
        <v>9126.6271085701901</v>
      </c>
      <c r="E13" s="98">
        <v>8289.2789584699403</v>
      </c>
      <c r="F13" s="98">
        <v>11154.823515840249</v>
      </c>
      <c r="G13" s="79">
        <v>11034.347783220284</v>
      </c>
      <c r="H13" s="80">
        <v>10780.043363160075</v>
      </c>
      <c r="I13" s="82">
        <v>0.1688181406221102</v>
      </c>
      <c r="J13" s="82">
        <v>0.13424400854043836</v>
      </c>
      <c r="K13" s="82">
        <v>-2.3046619977568961E-2</v>
      </c>
      <c r="M13" s="149"/>
    </row>
    <row r="14" spans="2:13" ht="14.25" customHeight="1" x14ac:dyDescent="0.2">
      <c r="B14" s="172"/>
      <c r="C14" s="100" t="s">
        <v>53</v>
      </c>
      <c r="D14" s="101">
        <v>11707.888687920091</v>
      </c>
      <c r="E14" s="101">
        <v>11882.375976569811</v>
      </c>
      <c r="F14" s="101">
        <v>15208.635064920356</v>
      </c>
      <c r="G14" s="85">
        <v>15199.824280240251</v>
      </c>
      <c r="H14" s="85">
        <v>14857.567360609894</v>
      </c>
      <c r="I14" s="87">
        <v>0.23267317314859584</v>
      </c>
      <c r="J14" s="87">
        <v>0.18502146350023319</v>
      </c>
      <c r="K14" s="87">
        <v>-2.2517162917158884E-2</v>
      </c>
      <c r="M14" s="149"/>
    </row>
    <row r="15" spans="2:13" ht="14.25" customHeight="1" x14ac:dyDescent="0.2">
      <c r="B15" s="166" t="s">
        <v>54</v>
      </c>
      <c r="C15" s="78" t="s">
        <v>55</v>
      </c>
      <c r="D15" s="98">
        <v>3758.1476591899968</v>
      </c>
      <c r="E15" s="98">
        <v>1923.7200848300024</v>
      </c>
      <c r="F15" s="98">
        <v>4050.7335595000018</v>
      </c>
      <c r="G15" s="79">
        <v>5430.5537851000154</v>
      </c>
      <c r="H15" s="80">
        <v>3719.9721258400041</v>
      </c>
      <c r="I15" s="82">
        <v>5.8255681938768719E-2</v>
      </c>
      <c r="J15" s="82">
        <v>4.6324857239263287E-2</v>
      </c>
      <c r="K15" s="82">
        <v>-0.31499212178938163</v>
      </c>
      <c r="M15" s="149"/>
    </row>
    <row r="16" spans="2:13" ht="14.25" customHeight="1" x14ac:dyDescent="0.2">
      <c r="B16" s="167"/>
      <c r="C16" s="78" t="s">
        <v>56</v>
      </c>
      <c r="D16" s="98">
        <v>1996.3432150199985</v>
      </c>
      <c r="E16" s="98">
        <v>1267.6686238499999</v>
      </c>
      <c r="F16" s="98">
        <v>3048.5147564700005</v>
      </c>
      <c r="G16" s="79">
        <v>3504.6108099099984</v>
      </c>
      <c r="H16" s="80">
        <v>2775.519499250001</v>
      </c>
      <c r="I16" s="82">
        <v>4.3465320624317218E-2</v>
      </c>
      <c r="J16" s="82">
        <v>3.4563577418880331E-2</v>
      </c>
      <c r="K16" s="82">
        <v>-0.20803773948261062</v>
      </c>
      <c r="M16" s="149"/>
    </row>
    <row r="17" spans="2:13" ht="14.25" customHeight="1" x14ac:dyDescent="0.2">
      <c r="B17" s="167"/>
      <c r="C17" s="99" t="s">
        <v>57</v>
      </c>
      <c r="D17" s="98">
        <v>649.00504780000063</v>
      </c>
      <c r="E17" s="98">
        <v>579.96328949999725</v>
      </c>
      <c r="F17" s="98">
        <v>804.34469441000215</v>
      </c>
      <c r="G17" s="79">
        <v>811.6720747700009</v>
      </c>
      <c r="H17" s="80">
        <v>778.86057208999682</v>
      </c>
      <c r="I17" s="82">
        <v>1.2197148856881997E-2</v>
      </c>
      <c r="J17" s="82">
        <v>9.699159991208994E-3</v>
      </c>
      <c r="K17" s="82">
        <v>-4.0424579950347206E-2</v>
      </c>
      <c r="M17" s="149"/>
    </row>
    <row r="18" spans="2:13" ht="14.25" customHeight="1" x14ac:dyDescent="0.2">
      <c r="B18" s="167"/>
      <c r="C18" s="78" t="s">
        <v>58</v>
      </c>
      <c r="D18" s="98">
        <v>587.06747317999771</v>
      </c>
      <c r="E18" s="98">
        <v>430.94681097000029</v>
      </c>
      <c r="F18" s="98">
        <v>702.85048214000165</v>
      </c>
      <c r="G18" s="79">
        <v>829.08066595999276</v>
      </c>
      <c r="H18" s="80">
        <v>625.37905150000302</v>
      </c>
      <c r="I18" s="82">
        <v>9.7935903503917742E-3</v>
      </c>
      <c r="J18" s="82">
        <v>7.7878527852199148E-3</v>
      </c>
      <c r="K18" s="82">
        <v>-0.24569577222515926</v>
      </c>
      <c r="M18" s="149"/>
    </row>
    <row r="19" spans="2:13" ht="14.25" customHeight="1" x14ac:dyDescent="0.2">
      <c r="B19" s="167"/>
      <c r="C19" s="99" t="s">
        <v>59</v>
      </c>
      <c r="D19" s="98">
        <v>332.58570879000018</v>
      </c>
      <c r="E19" s="98">
        <v>261.21738696000006</v>
      </c>
      <c r="F19" s="98">
        <v>629.35649559000001</v>
      </c>
      <c r="G19" s="79">
        <v>824.51992210000014</v>
      </c>
      <c r="H19" s="80">
        <v>382.44894115999989</v>
      </c>
      <c r="I19" s="82">
        <v>5.9892448438722745E-3</v>
      </c>
      <c r="J19" s="82">
        <v>4.7626412245074991E-3</v>
      </c>
      <c r="K19" s="82">
        <v>-0.53615560896827508</v>
      </c>
      <c r="M19" s="149"/>
    </row>
    <row r="20" spans="2:13" ht="14.25" customHeight="1" x14ac:dyDescent="0.2">
      <c r="B20" s="167"/>
      <c r="C20" s="99" t="s">
        <v>60</v>
      </c>
      <c r="D20" s="98">
        <v>925.71517270000049</v>
      </c>
      <c r="E20" s="98">
        <v>773.56771509999737</v>
      </c>
      <c r="F20" s="98">
        <v>1121.0549450499971</v>
      </c>
      <c r="G20" s="79">
        <v>1080.0959527400016</v>
      </c>
      <c r="H20" s="80">
        <v>852.25891103999879</v>
      </c>
      <c r="I20" s="82">
        <v>1.3346584966632343E-2</v>
      </c>
      <c r="J20" s="82">
        <v>1.0613190381339972E-2</v>
      </c>
      <c r="K20" s="82">
        <v>-0.21094148267292623</v>
      </c>
      <c r="M20" s="149"/>
    </row>
    <row r="21" spans="2:13" ht="14.25" customHeight="1" x14ac:dyDescent="0.2">
      <c r="B21" s="168"/>
      <c r="C21" s="100" t="s">
        <v>61</v>
      </c>
      <c r="D21" s="101">
        <v>8248.8642766799585</v>
      </c>
      <c r="E21" s="101">
        <v>5237.0839112100157</v>
      </c>
      <c r="F21" s="101">
        <v>10356.854933159952</v>
      </c>
      <c r="G21" s="85">
        <v>12480.533210579981</v>
      </c>
      <c r="H21" s="85">
        <v>9134.4391008800558</v>
      </c>
      <c r="I21" s="87">
        <v>0.14304757158086515</v>
      </c>
      <c r="J21" s="87">
        <v>0.11375127904042065</v>
      </c>
      <c r="K21" s="87">
        <v>-0.26810506035618564</v>
      </c>
      <c r="M21" s="149"/>
    </row>
    <row r="22" spans="2:13" ht="14.25" customHeight="1" x14ac:dyDescent="0.2">
      <c r="B22" s="166" t="s">
        <v>62</v>
      </c>
      <c r="C22" s="99" t="s">
        <v>63</v>
      </c>
      <c r="D22" s="98">
        <v>1061.9895739000008</v>
      </c>
      <c r="E22" s="98">
        <v>1061.6686717300011</v>
      </c>
      <c r="F22" s="98">
        <v>1685.033191540002</v>
      </c>
      <c r="G22" s="79">
        <v>1454.472322150001</v>
      </c>
      <c r="H22" s="80">
        <v>1440.5569333499989</v>
      </c>
      <c r="I22" s="82">
        <v>2.2559477244732187E-2</v>
      </c>
      <c r="J22" s="82">
        <v>1.7939272667910261E-2</v>
      </c>
      <c r="K22" s="82">
        <v>-9.5673108302483101E-3</v>
      </c>
      <c r="M22" s="149"/>
    </row>
    <row r="23" spans="2:13" ht="14.25" customHeight="1" x14ac:dyDescent="0.2">
      <c r="B23" s="167"/>
      <c r="C23" s="99" t="s">
        <v>64</v>
      </c>
      <c r="D23" s="98">
        <v>845.85138431999985</v>
      </c>
      <c r="E23" s="98">
        <v>990.03732231000015</v>
      </c>
      <c r="F23" s="98">
        <v>1248.2358258000002</v>
      </c>
      <c r="G23" s="79">
        <v>1460.4005846100008</v>
      </c>
      <c r="H23" s="80">
        <v>1190.6502099199993</v>
      </c>
      <c r="I23" s="82">
        <v>1.8645876254721958E-2</v>
      </c>
      <c r="J23" s="82">
        <v>1.4827181261200429E-2</v>
      </c>
      <c r="K23" s="82">
        <v>-0.18470985120978856</v>
      </c>
      <c r="M23" s="149"/>
    </row>
    <row r="24" spans="2:13" ht="14.25" customHeight="1" x14ac:dyDescent="0.2">
      <c r="B24" s="167"/>
      <c r="C24" s="99" t="s">
        <v>65</v>
      </c>
      <c r="D24" s="98">
        <v>282.29985988000044</v>
      </c>
      <c r="E24" s="98">
        <v>332.58695719000008</v>
      </c>
      <c r="F24" s="98">
        <v>438.26339499000062</v>
      </c>
      <c r="G24" s="79">
        <v>403.61330659000055</v>
      </c>
      <c r="H24" s="80">
        <v>429.44766669999962</v>
      </c>
      <c r="I24" s="82">
        <v>6.7252564896497164E-3</v>
      </c>
      <c r="J24" s="82">
        <v>5.3479169140601916E-3</v>
      </c>
      <c r="K24" s="82">
        <v>6.4007701649544835E-2</v>
      </c>
      <c r="M24" s="149"/>
    </row>
    <row r="25" spans="2:13" ht="14.25" customHeight="1" x14ac:dyDescent="0.2">
      <c r="B25" s="167"/>
      <c r="C25" s="99" t="s">
        <v>66</v>
      </c>
      <c r="D25" s="98">
        <v>254.63535211000001</v>
      </c>
      <c r="E25" s="98">
        <v>274.87939038999974</v>
      </c>
      <c r="F25" s="98">
        <v>399.62747013999939</v>
      </c>
      <c r="G25" s="79">
        <v>249.86918181000027</v>
      </c>
      <c r="H25" s="80">
        <v>285.75429383000017</v>
      </c>
      <c r="I25" s="82">
        <v>4.4749827931140603E-3</v>
      </c>
      <c r="J25" s="82">
        <v>3.5585016283400501E-3</v>
      </c>
      <c r="K25" s="82">
        <v>0.14361559821045411</v>
      </c>
      <c r="M25" s="149"/>
    </row>
    <row r="26" spans="2:13" ht="14.25" customHeight="1" x14ac:dyDescent="0.2">
      <c r="B26" s="167"/>
      <c r="C26" s="99" t="s">
        <v>67</v>
      </c>
      <c r="D26" s="98">
        <v>168.98297130000017</v>
      </c>
      <c r="E26" s="98">
        <v>199.91775586999995</v>
      </c>
      <c r="F26" s="98">
        <v>216.19807900999953</v>
      </c>
      <c r="G26" s="79">
        <v>217.60368432000004</v>
      </c>
      <c r="H26" s="80">
        <v>200.98759885000013</v>
      </c>
      <c r="I26" s="82">
        <v>3.1475154211265816E-3</v>
      </c>
      <c r="J26" s="82">
        <v>2.5029009650135827E-3</v>
      </c>
      <c r="K26" s="82">
        <v>-7.6359394014509863E-2</v>
      </c>
      <c r="M26" s="149"/>
    </row>
    <row r="27" spans="2:13" ht="14.25" customHeight="1" x14ac:dyDescent="0.2">
      <c r="B27" s="167"/>
      <c r="C27" s="99" t="s">
        <v>68</v>
      </c>
      <c r="D27" s="98">
        <v>208.24240573999998</v>
      </c>
      <c r="E27" s="98">
        <v>154.80399434000006</v>
      </c>
      <c r="F27" s="98">
        <v>277.73985606000008</v>
      </c>
      <c r="G27" s="79">
        <v>374.93165070999993</v>
      </c>
      <c r="H27" s="80">
        <v>191.36306677000016</v>
      </c>
      <c r="I27" s="82">
        <v>2.9967928724904552E-3</v>
      </c>
      <c r="J27" s="82">
        <v>2.3830465522604143E-3</v>
      </c>
      <c r="K27" s="82">
        <v>-0.48960546166849328</v>
      </c>
      <c r="M27" s="149"/>
    </row>
    <row r="28" spans="2:13" ht="14.25" customHeight="1" x14ac:dyDescent="0.2">
      <c r="B28" s="167"/>
      <c r="C28" s="99" t="s">
        <v>69</v>
      </c>
      <c r="D28" s="98">
        <v>86.984931769999861</v>
      </c>
      <c r="E28" s="98">
        <v>168.92209884000005</v>
      </c>
      <c r="F28" s="98">
        <v>131.89468122000002</v>
      </c>
      <c r="G28" s="79">
        <v>131.87300321999993</v>
      </c>
      <c r="H28" s="80">
        <v>134.77835330999989</v>
      </c>
      <c r="I28" s="82">
        <v>2.1106622891388965E-3</v>
      </c>
      <c r="J28" s="82">
        <v>1.6783964408386188E-3</v>
      </c>
      <c r="K28" s="82">
        <v>2.2031424317781267E-2</v>
      </c>
      <c r="M28" s="149"/>
    </row>
    <row r="29" spans="2:13" ht="14.25" customHeight="1" x14ac:dyDescent="0.2">
      <c r="B29" s="167"/>
      <c r="C29" s="99" t="s">
        <v>70</v>
      </c>
      <c r="D29" s="98">
        <v>88.491302780000026</v>
      </c>
      <c r="E29" s="98">
        <v>97.324526040000023</v>
      </c>
      <c r="F29" s="98">
        <v>112.54165700000004</v>
      </c>
      <c r="G29" s="79">
        <v>123.07770422000006</v>
      </c>
      <c r="H29" s="80">
        <v>117.44813966000004</v>
      </c>
      <c r="I29" s="82">
        <v>1.8392668646107285E-3</v>
      </c>
      <c r="J29" s="82">
        <v>1.4625830836132898E-3</v>
      </c>
      <c r="K29" s="82">
        <v>-4.5739921748436552E-2</v>
      </c>
      <c r="M29" s="149"/>
    </row>
    <row r="30" spans="2:13" ht="14.25" customHeight="1" x14ac:dyDescent="0.2">
      <c r="B30" s="167"/>
      <c r="C30" s="99" t="s">
        <v>71</v>
      </c>
      <c r="D30" s="98">
        <v>28.502360789999997</v>
      </c>
      <c r="E30" s="98">
        <v>44.887363079999986</v>
      </c>
      <c r="F30" s="98">
        <v>128.91220153</v>
      </c>
      <c r="G30" s="79">
        <v>68.595084009999994</v>
      </c>
      <c r="H30" s="80">
        <v>93.695416400000028</v>
      </c>
      <c r="I30" s="82">
        <v>1.467293353894786E-3</v>
      </c>
      <c r="J30" s="82">
        <v>1.1667901376339537E-3</v>
      </c>
      <c r="K30" s="82">
        <v>0.36592028061866411</v>
      </c>
      <c r="M30" s="149"/>
    </row>
    <row r="31" spans="2:13" ht="14.25" customHeight="1" x14ac:dyDescent="0.2">
      <c r="B31" s="167"/>
      <c r="C31" s="99" t="s">
        <v>72</v>
      </c>
      <c r="D31" s="98">
        <v>2092.6528766299907</v>
      </c>
      <c r="E31" s="98">
        <v>2190.0398129200007</v>
      </c>
      <c r="F31" s="98">
        <v>3028.0054456899948</v>
      </c>
      <c r="G31" s="79">
        <v>3385.6139798599734</v>
      </c>
      <c r="H31" s="80">
        <v>3126.3620005600019</v>
      </c>
      <c r="I31" s="82">
        <v>4.8959600816618994E-2</v>
      </c>
      <c r="J31" s="82">
        <v>3.8932623271067147E-2</v>
      </c>
      <c r="K31" s="82">
        <v>-7.6574583175218924E-2</v>
      </c>
      <c r="M31" s="149"/>
    </row>
    <row r="32" spans="2:13" ht="14.25" customHeight="1" x14ac:dyDescent="0.2">
      <c r="B32" s="168"/>
      <c r="C32" s="100" t="s">
        <v>73</v>
      </c>
      <c r="D32" s="101">
        <v>5118.6330192199721</v>
      </c>
      <c r="E32" s="101">
        <v>5515.0678927099962</v>
      </c>
      <c r="F32" s="101">
        <v>7666.4518029799974</v>
      </c>
      <c r="G32" s="85">
        <v>7870.0505015000244</v>
      </c>
      <c r="H32" s="85">
        <v>7211.0436793500294</v>
      </c>
      <c r="I32" s="87">
        <v>0.11292672440009882</v>
      </c>
      <c r="J32" s="87">
        <v>8.9799212921938307E-2</v>
      </c>
      <c r="K32" s="87">
        <v>-8.3736034733752795E-2</v>
      </c>
      <c r="M32" s="149"/>
    </row>
    <row r="33" spans="2:13" ht="14.25" customHeight="1" x14ac:dyDescent="0.2">
      <c r="B33" s="166" t="s">
        <v>74</v>
      </c>
      <c r="C33" s="99" t="s">
        <v>75</v>
      </c>
      <c r="D33" s="98">
        <v>1073.202877670002</v>
      </c>
      <c r="E33" s="98">
        <v>1118.9638209599998</v>
      </c>
      <c r="F33" s="98">
        <v>1316.5469975499991</v>
      </c>
      <c r="G33" s="79">
        <v>1328.1012520200031</v>
      </c>
      <c r="H33" s="80">
        <v>1451.8726080600002</v>
      </c>
      <c r="I33" s="82">
        <v>2.2736683504491338E-2</v>
      </c>
      <c r="J33" s="82">
        <v>1.808018689999967E-2</v>
      </c>
      <c r="K33" s="82">
        <v>9.3194216820249531E-2</v>
      </c>
      <c r="M33" s="149"/>
    </row>
    <row r="34" spans="2:13" ht="14.25" customHeight="1" x14ac:dyDescent="0.2">
      <c r="B34" s="167"/>
      <c r="C34" s="99" t="s">
        <v>77</v>
      </c>
      <c r="D34" s="98">
        <v>283.26544107000001</v>
      </c>
      <c r="E34" s="98">
        <v>352.84315542999991</v>
      </c>
      <c r="F34" s="98">
        <v>701.40644403000033</v>
      </c>
      <c r="G34" s="79">
        <v>647.20454006000011</v>
      </c>
      <c r="H34" s="80">
        <v>662.65887481999994</v>
      </c>
      <c r="I34" s="82">
        <v>1.0377401587840987E-2</v>
      </c>
      <c r="J34" s="82">
        <v>8.2520988695407339E-3</v>
      </c>
      <c r="K34" s="82">
        <v>2.3878594483541571E-2</v>
      </c>
      <c r="M34" s="149"/>
    </row>
    <row r="35" spans="2:13" ht="14.25" customHeight="1" x14ac:dyDescent="0.2">
      <c r="B35" s="167"/>
      <c r="C35" s="99" t="s">
        <v>78</v>
      </c>
      <c r="D35" s="98">
        <v>443.53335403000028</v>
      </c>
      <c r="E35" s="98">
        <v>394.16674112999954</v>
      </c>
      <c r="F35" s="98">
        <v>651.86606320000033</v>
      </c>
      <c r="G35" s="79">
        <v>800.00195886999995</v>
      </c>
      <c r="H35" s="80">
        <v>533.68938920000073</v>
      </c>
      <c r="I35" s="82">
        <v>8.3577076009166296E-3</v>
      </c>
      <c r="J35" s="82">
        <v>6.6460403273094302E-3</v>
      </c>
      <c r="K35" s="82">
        <v>-0.33288989697745841</v>
      </c>
      <c r="M35" s="149"/>
    </row>
    <row r="36" spans="2:13" ht="14.25" customHeight="1" x14ac:dyDescent="0.2">
      <c r="B36" s="167"/>
      <c r="C36" s="99" t="s">
        <v>79</v>
      </c>
      <c r="D36" s="98">
        <v>177.81392439999988</v>
      </c>
      <c r="E36" s="98">
        <v>285.49121954000003</v>
      </c>
      <c r="F36" s="98">
        <v>426.58555883999998</v>
      </c>
      <c r="G36" s="79">
        <v>460.51551845000006</v>
      </c>
      <c r="H36" s="80">
        <v>463.74811075000002</v>
      </c>
      <c r="I36" s="82">
        <v>7.2624099121324573E-3</v>
      </c>
      <c r="J36" s="82">
        <v>5.7750607528062421E-3</v>
      </c>
      <c r="K36" s="82">
        <v>7.0195078569343927E-3</v>
      </c>
      <c r="M36" s="149"/>
    </row>
    <row r="37" spans="2:13" ht="14.25" customHeight="1" x14ac:dyDescent="0.2">
      <c r="B37" s="167"/>
      <c r="C37" s="99" t="s">
        <v>80</v>
      </c>
      <c r="D37" s="98">
        <v>281.56898002999986</v>
      </c>
      <c r="E37" s="98">
        <v>262.76785943999971</v>
      </c>
      <c r="F37" s="98">
        <v>438.12214504000121</v>
      </c>
      <c r="G37" s="79">
        <v>498.89213614999977</v>
      </c>
      <c r="H37" s="80">
        <v>450.41259484000045</v>
      </c>
      <c r="I37" s="82">
        <v>7.0535724404896015E-3</v>
      </c>
      <c r="J37" s="82">
        <v>5.6089934141690858E-3</v>
      </c>
      <c r="K37" s="82">
        <v>-9.7174394617884241E-2</v>
      </c>
      <c r="M37" s="149"/>
    </row>
    <row r="38" spans="2:13" ht="14.25" customHeight="1" x14ac:dyDescent="0.2">
      <c r="B38" s="167"/>
      <c r="C38" s="99" t="s">
        <v>81</v>
      </c>
      <c r="D38" s="98">
        <v>351.37195241999899</v>
      </c>
      <c r="E38" s="98">
        <v>309.26691389000001</v>
      </c>
      <c r="F38" s="98">
        <v>560.85014628000033</v>
      </c>
      <c r="G38" s="79">
        <v>495.46242479000023</v>
      </c>
      <c r="H38" s="80">
        <v>308.63654341000023</v>
      </c>
      <c r="I38" s="82">
        <v>4.8333244710842957E-3</v>
      </c>
      <c r="J38" s="82">
        <v>3.8434545552029991E-3</v>
      </c>
      <c r="K38" s="82">
        <v>-0.37707376388670721</v>
      </c>
      <c r="M38" s="149"/>
    </row>
    <row r="39" spans="2:13" ht="14.25" customHeight="1" x14ac:dyDescent="0.2">
      <c r="B39" s="167"/>
      <c r="C39" s="99" t="s">
        <v>82</v>
      </c>
      <c r="D39" s="98">
        <v>354.80789742000007</v>
      </c>
      <c r="E39" s="98">
        <v>300.85385611000009</v>
      </c>
      <c r="F39" s="98">
        <v>521.41241104000096</v>
      </c>
      <c r="G39" s="79">
        <v>465.76137516000114</v>
      </c>
      <c r="H39" s="80">
        <v>250.59737635999988</v>
      </c>
      <c r="I39" s="82">
        <v>3.9244167854138277E-3</v>
      </c>
      <c r="J39" s="82">
        <v>3.1206921158823289E-3</v>
      </c>
      <c r="K39" s="82">
        <v>-0.4619618763494221</v>
      </c>
      <c r="M39" s="149"/>
    </row>
    <row r="40" spans="2:13" ht="14.25" customHeight="1" x14ac:dyDescent="0.2">
      <c r="B40" s="167"/>
      <c r="C40" s="99" t="s">
        <v>83</v>
      </c>
      <c r="D40" s="98">
        <v>126.76465490999993</v>
      </c>
      <c r="E40" s="98">
        <v>104.11874183999997</v>
      </c>
      <c r="F40" s="98">
        <v>144.13124778</v>
      </c>
      <c r="G40" s="79">
        <v>172.18129483000016</v>
      </c>
      <c r="H40" s="80">
        <v>135.54221969</v>
      </c>
      <c r="I40" s="82">
        <v>2.1226246252456374E-3</v>
      </c>
      <c r="J40" s="82">
        <v>1.6879088779769447E-3</v>
      </c>
      <c r="K40" s="82">
        <v>-0.2127935858315797</v>
      </c>
      <c r="M40" s="149"/>
    </row>
    <row r="41" spans="2:13" ht="14.25" customHeight="1" x14ac:dyDescent="0.2">
      <c r="B41" s="167"/>
      <c r="C41" s="99" t="s">
        <v>84</v>
      </c>
      <c r="D41" s="98">
        <v>74.222333979999974</v>
      </c>
      <c r="E41" s="98">
        <v>82.626856410000016</v>
      </c>
      <c r="F41" s="98">
        <v>537.56123928000011</v>
      </c>
      <c r="G41" s="79">
        <v>324.65976790999997</v>
      </c>
      <c r="H41" s="80">
        <v>122.86839353000001</v>
      </c>
      <c r="I41" s="82">
        <v>1.9241493784566614E-3</v>
      </c>
      <c r="J41" s="82">
        <v>1.5300815696863848E-3</v>
      </c>
      <c r="K41" s="82">
        <v>-0.62154721442399119</v>
      </c>
      <c r="M41" s="149"/>
    </row>
    <row r="42" spans="2:13" ht="14.25" customHeight="1" x14ac:dyDescent="0.2">
      <c r="B42" s="167"/>
      <c r="C42" s="99" t="s">
        <v>85</v>
      </c>
      <c r="D42" s="98">
        <v>85.663879489999999</v>
      </c>
      <c r="E42" s="98">
        <v>81.247901429999914</v>
      </c>
      <c r="F42" s="98">
        <v>116.65516790999959</v>
      </c>
      <c r="G42" s="79">
        <v>104.98074969000011</v>
      </c>
      <c r="H42" s="80">
        <v>68.294669290000002</v>
      </c>
      <c r="I42" s="82">
        <v>1.0695113827965154E-3</v>
      </c>
      <c r="J42" s="82">
        <v>8.5047433099987187E-4</v>
      </c>
      <c r="K42" s="82">
        <v>-0.34945530974327399</v>
      </c>
      <c r="M42" s="149"/>
    </row>
    <row r="43" spans="2:13" ht="14.25" customHeight="1" x14ac:dyDescent="0.2">
      <c r="B43" s="168"/>
      <c r="C43" s="100" t="s">
        <v>243</v>
      </c>
      <c r="D43" s="101">
        <v>3252.2152954200005</v>
      </c>
      <c r="E43" s="101">
        <v>3292.3470661799938</v>
      </c>
      <c r="F43" s="101">
        <v>5415.1374209499918</v>
      </c>
      <c r="G43" s="85">
        <v>5297.7610179299918</v>
      </c>
      <c r="H43" s="85">
        <v>4448.3207799500124</v>
      </c>
      <c r="I43" s="87">
        <v>6.9661801688868125E-2</v>
      </c>
      <c r="J43" s="87">
        <v>5.539499171357383E-2</v>
      </c>
      <c r="K43" s="87">
        <v>-0.16033947833907458</v>
      </c>
      <c r="M43" s="149"/>
    </row>
    <row r="44" spans="2:13" ht="14.25" customHeight="1" x14ac:dyDescent="0.2">
      <c r="B44" s="166" t="s">
        <v>87</v>
      </c>
      <c r="C44" s="99" t="s">
        <v>88</v>
      </c>
      <c r="D44" s="98">
        <v>2432.4840950099833</v>
      </c>
      <c r="E44" s="98">
        <v>1742.736062870008</v>
      </c>
      <c r="F44" s="98">
        <v>2504.8227296500099</v>
      </c>
      <c r="G44" s="79">
        <v>3408.9619084699698</v>
      </c>
      <c r="H44" s="80">
        <v>2388.9570841600148</v>
      </c>
      <c r="I44" s="82">
        <v>3.7411657763099022E-2</v>
      </c>
      <c r="J44" s="82">
        <v>2.9749711054474503E-2</v>
      </c>
      <c r="K44" s="82">
        <v>-0.29921273739540244</v>
      </c>
      <c r="M44" s="149"/>
    </row>
    <row r="45" spans="2:13" ht="14.25" customHeight="1" x14ac:dyDescent="0.2">
      <c r="B45" s="167"/>
      <c r="C45" s="99" t="s">
        <v>89</v>
      </c>
      <c r="D45" s="98">
        <v>911.23758868000118</v>
      </c>
      <c r="E45" s="98">
        <v>631.55573775999949</v>
      </c>
      <c r="F45" s="98">
        <v>958.05110849000505</v>
      </c>
      <c r="G45" s="79">
        <v>1279.6724757600041</v>
      </c>
      <c r="H45" s="80">
        <v>891.33851334000292</v>
      </c>
      <c r="I45" s="82">
        <v>1.3958581187267609E-2</v>
      </c>
      <c r="J45" s="82">
        <v>1.1099849134759011E-2</v>
      </c>
      <c r="K45" s="82">
        <v>-0.30346355788372148</v>
      </c>
      <c r="M45" s="149"/>
    </row>
    <row r="46" spans="2:13" ht="14.25" customHeight="1" x14ac:dyDescent="0.2">
      <c r="B46" s="168"/>
      <c r="C46" s="102" t="s">
        <v>90</v>
      </c>
      <c r="D46" s="101">
        <v>3343.7216836899706</v>
      </c>
      <c r="E46" s="101">
        <v>2374.2918006299983</v>
      </c>
      <c r="F46" s="101">
        <v>3462.873838139999</v>
      </c>
      <c r="G46" s="85">
        <v>4688.6343842300494</v>
      </c>
      <c r="H46" s="85">
        <v>3280.2955975000173</v>
      </c>
      <c r="I46" s="87">
        <v>5.1370238950366624E-2</v>
      </c>
      <c r="J46" s="87">
        <v>4.0849560189233511E-2</v>
      </c>
      <c r="K46" s="87">
        <v>-0.3003729169983691</v>
      </c>
      <c r="M46" s="149"/>
    </row>
    <row r="47" spans="2:13" ht="14.25" customHeight="1" x14ac:dyDescent="0.2">
      <c r="B47" s="166" t="s">
        <v>76</v>
      </c>
      <c r="C47" s="99" t="s">
        <v>91</v>
      </c>
      <c r="D47" s="98">
        <v>1272.2124350299998</v>
      </c>
      <c r="E47" s="98">
        <v>1371.2790895999997</v>
      </c>
      <c r="F47" s="98">
        <v>1958.6531710899994</v>
      </c>
      <c r="G47" s="79">
        <v>1598.6231453100004</v>
      </c>
      <c r="H47" s="80">
        <v>1459.8698280299986</v>
      </c>
      <c r="I47" s="82">
        <v>2.2861921943707168E-2</v>
      </c>
      <c r="J47" s="82">
        <v>1.8179776375643258E-2</v>
      </c>
      <c r="K47" s="82">
        <v>-8.6795513806410596E-2</v>
      </c>
      <c r="M47" s="149"/>
    </row>
    <row r="48" spans="2:13" ht="14.25" customHeight="1" x14ac:dyDescent="0.2">
      <c r="B48" s="167"/>
      <c r="C48" s="99" t="s">
        <v>92</v>
      </c>
      <c r="D48" s="98">
        <v>1004.7182682900026</v>
      </c>
      <c r="E48" s="98">
        <v>1251.5489071</v>
      </c>
      <c r="F48" s="98">
        <v>2132.6343774899992</v>
      </c>
      <c r="G48" s="79">
        <v>1479.4219787099971</v>
      </c>
      <c r="H48" s="80">
        <v>1175.9011437699974</v>
      </c>
      <c r="I48" s="82">
        <v>1.8414902237320053E-2</v>
      </c>
      <c r="J48" s="82">
        <v>1.4643510964569643E-2</v>
      </c>
      <c r="K48" s="82">
        <v>-0.20516177217041143</v>
      </c>
      <c r="M48" s="149"/>
    </row>
    <row r="49" spans="2:13" ht="14.25" customHeight="1" x14ac:dyDescent="0.2">
      <c r="B49" s="167"/>
      <c r="C49" s="99" t="s">
        <v>93</v>
      </c>
      <c r="D49" s="98">
        <v>475.1358831200003</v>
      </c>
      <c r="E49" s="98">
        <v>436.81422520999996</v>
      </c>
      <c r="F49" s="98">
        <v>934.63605454999902</v>
      </c>
      <c r="G49" s="79">
        <v>371.17042875999965</v>
      </c>
      <c r="H49" s="80">
        <v>332.75191023000014</v>
      </c>
      <c r="I49" s="82">
        <v>5.2109770694852633E-3</v>
      </c>
      <c r="J49" s="82">
        <v>4.1437635057591004E-3</v>
      </c>
      <c r="K49" s="82">
        <v>-0.103506409867692</v>
      </c>
      <c r="M49" s="149"/>
    </row>
    <row r="50" spans="2:13" ht="14.25" customHeight="1" x14ac:dyDescent="0.2">
      <c r="B50" s="167"/>
      <c r="C50" s="99" t="s">
        <v>94</v>
      </c>
      <c r="D50" s="98">
        <v>78.39673609999997</v>
      </c>
      <c r="E50" s="98">
        <v>54.692435120000034</v>
      </c>
      <c r="F50" s="98">
        <v>97.470630769999886</v>
      </c>
      <c r="G50" s="79">
        <v>100.84670102000004</v>
      </c>
      <c r="H50" s="80">
        <v>81.903653890000044</v>
      </c>
      <c r="I50" s="82">
        <v>1.2826314416432419E-3</v>
      </c>
      <c r="J50" s="82">
        <v>1.0199471784943881E-3</v>
      </c>
      <c r="K50" s="82">
        <v>-0.18784002786807263</v>
      </c>
      <c r="M50" s="149"/>
    </row>
    <row r="51" spans="2:13" ht="14.25" customHeight="1" x14ac:dyDescent="0.2">
      <c r="B51" s="168"/>
      <c r="C51" s="100" t="s">
        <v>86</v>
      </c>
      <c r="D51" s="101">
        <v>2830.4633225400021</v>
      </c>
      <c r="E51" s="101">
        <v>3114.3346570299996</v>
      </c>
      <c r="F51" s="101">
        <v>5123.3942338999823</v>
      </c>
      <c r="G51" s="85">
        <v>3550.0622538000002</v>
      </c>
      <c r="H51" s="85">
        <v>3050.4265359200226</v>
      </c>
      <c r="I51" s="87">
        <v>4.777043269215614E-2</v>
      </c>
      <c r="J51" s="87">
        <v>3.7986998024466721E-2</v>
      </c>
      <c r="K51" s="87">
        <v>-0.1407399876847697</v>
      </c>
      <c r="M51" s="149"/>
    </row>
    <row r="52" spans="2:13" ht="14.25" customHeight="1" x14ac:dyDescent="0.2">
      <c r="B52" s="166" t="s">
        <v>95</v>
      </c>
      <c r="C52" s="99" t="s">
        <v>96</v>
      </c>
      <c r="D52" s="98">
        <v>716.30767521000018</v>
      </c>
      <c r="E52" s="98">
        <v>572.22070030000157</v>
      </c>
      <c r="F52" s="98">
        <v>740.64214362999951</v>
      </c>
      <c r="G52" s="79">
        <v>1198.4048630799996</v>
      </c>
      <c r="H52" s="80">
        <v>704.43308299</v>
      </c>
      <c r="I52" s="82">
        <v>1.1031596001689159E-2</v>
      </c>
      <c r="J52" s="82">
        <v>8.7723135819887579E-3</v>
      </c>
      <c r="K52" s="82">
        <v>-0.41219106773352976</v>
      </c>
      <c r="M52" s="149"/>
    </row>
    <row r="53" spans="2:13" ht="14.25" customHeight="1" x14ac:dyDescent="0.2">
      <c r="B53" s="167"/>
      <c r="C53" s="99" t="s">
        <v>97</v>
      </c>
      <c r="D53" s="98">
        <v>232.90130630000056</v>
      </c>
      <c r="E53" s="98">
        <v>186.51700280000014</v>
      </c>
      <c r="F53" s="98">
        <v>536.5973374800011</v>
      </c>
      <c r="G53" s="79">
        <v>275.4219244300001</v>
      </c>
      <c r="H53" s="80">
        <v>207.41285685000028</v>
      </c>
      <c r="I53" s="82">
        <v>3.2481365477803241E-3</v>
      </c>
      <c r="J53" s="82">
        <v>2.582914779501031E-3</v>
      </c>
      <c r="K53" s="82">
        <v>-0.24692684767470163</v>
      </c>
      <c r="M53" s="149"/>
    </row>
    <row r="54" spans="2:13" ht="14.25" customHeight="1" x14ac:dyDescent="0.2">
      <c r="B54" s="167"/>
      <c r="C54" s="99" t="s">
        <v>98</v>
      </c>
      <c r="D54" s="98">
        <v>229.80818057999952</v>
      </c>
      <c r="E54" s="98">
        <v>204.29381105999911</v>
      </c>
      <c r="F54" s="98">
        <v>294.47292621000082</v>
      </c>
      <c r="G54" s="79">
        <v>354.43666601999871</v>
      </c>
      <c r="H54" s="80">
        <v>237.81857938999957</v>
      </c>
      <c r="I54" s="82">
        <v>3.7242976698233211E-3</v>
      </c>
      <c r="J54" s="82">
        <v>2.9615576048431847E-3</v>
      </c>
      <c r="K54" s="82">
        <v>-0.32902376590862947</v>
      </c>
      <c r="M54" s="149"/>
    </row>
    <row r="55" spans="2:13" ht="14.25" customHeight="1" x14ac:dyDescent="0.2">
      <c r="B55" s="168"/>
      <c r="C55" s="100" t="s">
        <v>99</v>
      </c>
      <c r="D55" s="101">
        <v>1179.0171620900046</v>
      </c>
      <c r="E55" s="101">
        <v>963.03151415999548</v>
      </c>
      <c r="F55" s="101">
        <v>1571.7124073200191</v>
      </c>
      <c r="G55" s="85">
        <v>1828.2634535300076</v>
      </c>
      <c r="H55" s="85">
        <v>1149.6645192299995</v>
      </c>
      <c r="I55" s="87">
        <v>1.80040302192928E-2</v>
      </c>
      <c r="J55" s="87">
        <v>1.4316785966332969E-2</v>
      </c>
      <c r="K55" s="87">
        <v>-0.37117130629602124</v>
      </c>
      <c r="M55" s="149"/>
    </row>
    <row r="56" spans="2:13" ht="14.25" customHeight="1" x14ac:dyDescent="0.2">
      <c r="B56" s="175" t="s">
        <v>100</v>
      </c>
      <c r="C56" s="175"/>
      <c r="D56" s="98">
        <v>18043.180177859569</v>
      </c>
      <c r="E56" s="98">
        <v>16274.080460329906</v>
      </c>
      <c r="F56" s="98">
        <v>25400.028964840832</v>
      </c>
      <c r="G56" s="79">
        <v>25988.351145040648</v>
      </c>
      <c r="H56" s="80">
        <v>20724.196078430217</v>
      </c>
      <c r="I56" s="82">
        <v>0.32454602731978505</v>
      </c>
      <c r="J56" s="82">
        <v>0.25807866087571629</v>
      </c>
      <c r="K56" s="82">
        <v>-0.20255825532105709</v>
      </c>
      <c r="M56" s="149"/>
    </row>
    <row r="57" spans="2:13" ht="14.25" customHeight="1" x14ac:dyDescent="0.2">
      <c r="B57" s="176" t="s">
        <v>101</v>
      </c>
      <c r="C57" s="176"/>
      <c r="D57" s="103">
        <v>53723.983625417604</v>
      </c>
      <c r="E57" s="103">
        <v>48652.613278818484</v>
      </c>
      <c r="F57" s="103">
        <v>74205.088666209922</v>
      </c>
      <c r="G57" s="85">
        <v>76903.480246850217</v>
      </c>
      <c r="H57" s="85">
        <v>63855.953651868425</v>
      </c>
      <c r="I57" s="104">
        <v>1</v>
      </c>
      <c r="J57" s="104">
        <v>0.79519895223189274</v>
      </c>
      <c r="K57" s="87">
        <v>-0.16966106804400682</v>
      </c>
      <c r="M57" s="149"/>
    </row>
    <row r="58" spans="2:13" ht="14.25" customHeight="1" x14ac:dyDescent="0.2">
      <c r="B58" s="177" t="s">
        <v>41</v>
      </c>
      <c r="C58" s="177"/>
      <c r="D58" s="89">
        <v>64569.343009337907</v>
      </c>
      <c r="E58" s="89">
        <v>55862.225837819264</v>
      </c>
      <c r="F58" s="89">
        <v>87474.576579949804</v>
      </c>
      <c r="G58" s="89">
        <v>98820.217768691422</v>
      </c>
      <c r="H58" s="89">
        <v>80301.858387317145</v>
      </c>
      <c r="I58" s="105"/>
      <c r="J58" s="105">
        <v>1</v>
      </c>
      <c r="K58" s="91">
        <v>-0.18739444012074757</v>
      </c>
      <c r="M58" s="149"/>
    </row>
    <row r="59" spans="2:13" ht="14.25" customHeight="1" x14ac:dyDescent="0.2">
      <c r="B59" s="173" t="s">
        <v>234</v>
      </c>
      <c r="C59" s="173"/>
      <c r="D59" s="173"/>
      <c r="E59" s="173"/>
      <c r="F59" s="173"/>
      <c r="G59" s="173"/>
      <c r="H59" s="173"/>
      <c r="I59" s="173"/>
      <c r="J59" s="173"/>
      <c r="K59" s="173"/>
    </row>
    <row r="60" spans="2:13" ht="14.25" customHeight="1" x14ac:dyDescent="0.2">
      <c r="B60" s="174" t="s">
        <v>235</v>
      </c>
      <c r="C60" s="174"/>
      <c r="D60" s="174"/>
      <c r="E60" s="174"/>
      <c r="F60" s="174"/>
      <c r="G60" s="174"/>
      <c r="H60" s="174"/>
      <c r="I60" s="174"/>
      <c r="J60" s="174"/>
      <c r="K60" s="174"/>
    </row>
    <row r="61" spans="2:13" ht="14.25" customHeight="1" x14ac:dyDescent="0.2">
      <c r="B61" s="106"/>
      <c r="C61" s="107"/>
      <c r="D61" s="107"/>
      <c r="E61" s="107"/>
      <c r="F61" s="107"/>
      <c r="G61" s="108"/>
      <c r="H61" s="108"/>
      <c r="I61" s="109"/>
      <c r="J61" s="109"/>
      <c r="K61" s="109"/>
    </row>
    <row r="62" spans="2:13" ht="14.25" customHeight="1" x14ac:dyDescent="0.2">
      <c r="B62" s="106"/>
      <c r="C62" s="107"/>
      <c r="D62" s="107"/>
      <c r="E62" s="107"/>
      <c r="F62" s="107"/>
      <c r="G62" s="108"/>
      <c r="H62" s="108"/>
      <c r="I62" s="109"/>
      <c r="J62" s="109"/>
      <c r="K62" s="109"/>
    </row>
    <row r="63" spans="2:13" ht="14.25" customHeight="1" x14ac:dyDescent="0.2">
      <c r="B63" s="106"/>
      <c r="C63" s="110"/>
      <c r="D63" s="110"/>
      <c r="E63" s="110"/>
      <c r="F63" s="110"/>
      <c r="G63" s="111"/>
      <c r="H63" s="111"/>
      <c r="I63" s="112"/>
      <c r="J63" s="112"/>
      <c r="K63" s="112"/>
    </row>
  </sheetData>
  <mergeCells count="15">
    <mergeCell ref="B59:K59"/>
    <mergeCell ref="B60:K60"/>
    <mergeCell ref="B56:C56"/>
    <mergeCell ref="B57:C57"/>
    <mergeCell ref="B58:C58"/>
    <mergeCell ref="B47:B51"/>
    <mergeCell ref="B52:B55"/>
    <mergeCell ref="B33:B43"/>
    <mergeCell ref="B44:B46"/>
    <mergeCell ref="B2:K2"/>
    <mergeCell ref="B3:K3"/>
    <mergeCell ref="B5:C5"/>
    <mergeCell ref="B6:B14"/>
    <mergeCell ref="B15:B21"/>
    <mergeCell ref="B22:B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B1:J138"/>
  <sheetViews>
    <sheetView tabSelected="1" topLeftCell="A103" zoomScaleNormal="100" workbookViewId="0">
      <selection activeCell="B1" sqref="B1:J109"/>
    </sheetView>
  </sheetViews>
  <sheetFormatPr baseColWidth="10" defaultColWidth="11.42578125" defaultRowHeight="18" customHeight="1" x14ac:dyDescent="0.25"/>
  <cols>
    <col min="1" max="1" width="11.42578125" style="115"/>
    <col min="2" max="2" width="13" style="115" customWidth="1"/>
    <col min="3" max="3" width="32.7109375" style="115" customWidth="1"/>
    <col min="4" max="4" width="14.5703125" style="134" customWidth="1"/>
    <col min="5" max="5" width="11.42578125" style="134" customWidth="1"/>
    <col min="6" max="6" width="11.42578125" style="133" customWidth="1"/>
    <col min="7" max="7" width="11.42578125" style="134" customWidth="1"/>
    <col min="8" max="9" width="11.42578125" style="134"/>
    <col min="10" max="10" width="11.28515625" style="115" customWidth="1"/>
    <col min="11" max="16384" width="11.42578125" style="115"/>
  </cols>
  <sheetData>
    <row r="1" spans="2:10" ht="18" customHeight="1" x14ac:dyDescent="0.25">
      <c r="B1" s="116" t="s">
        <v>236</v>
      </c>
      <c r="C1" s="117"/>
      <c r="D1" s="118"/>
      <c r="E1" s="118"/>
      <c r="F1" s="119"/>
      <c r="G1" s="118"/>
      <c r="H1" s="118"/>
      <c r="I1" s="118"/>
      <c r="J1" s="117"/>
    </row>
    <row r="2" spans="2:10" ht="18" customHeight="1" x14ac:dyDescent="0.25">
      <c r="B2" s="120" t="s">
        <v>9</v>
      </c>
      <c r="C2" s="117"/>
      <c r="D2" s="118"/>
      <c r="E2" s="118"/>
      <c r="F2" s="119"/>
      <c r="G2" s="118"/>
      <c r="H2" s="118"/>
      <c r="I2" s="118"/>
      <c r="J2" s="117"/>
    </row>
    <row r="3" spans="2:10" ht="20.25" customHeight="1" x14ac:dyDescent="0.25">
      <c r="B3" s="121"/>
      <c r="C3" s="117"/>
      <c r="D3" s="118"/>
      <c r="E3" s="118"/>
      <c r="F3" s="119"/>
      <c r="G3" s="118"/>
      <c r="H3" s="118"/>
      <c r="I3" s="118"/>
      <c r="J3" s="117"/>
    </row>
    <row r="4" spans="2:10" ht="18" customHeight="1" x14ac:dyDescent="0.25">
      <c r="B4" s="122" t="s">
        <v>102</v>
      </c>
      <c r="C4" s="122" t="s">
        <v>214</v>
      </c>
      <c r="D4" s="122">
        <v>2019</v>
      </c>
      <c r="E4" s="122">
        <v>2020</v>
      </c>
      <c r="F4" s="122">
        <v>2021</v>
      </c>
      <c r="G4" s="122">
        <v>2022</v>
      </c>
      <c r="H4" s="122">
        <v>2023</v>
      </c>
      <c r="I4" s="122" t="s">
        <v>3</v>
      </c>
      <c r="J4" s="122" t="s">
        <v>2</v>
      </c>
    </row>
    <row r="5" spans="2:10" ht="18" customHeight="1" x14ac:dyDescent="0.25">
      <c r="B5" s="178" t="s">
        <v>104</v>
      </c>
      <c r="C5" s="123" t="s">
        <v>103</v>
      </c>
      <c r="D5" s="124">
        <v>151613.30147000006</v>
      </c>
      <c r="E5" s="124">
        <v>255424.38560000013</v>
      </c>
      <c r="F5" s="124">
        <v>397776.29517999984</v>
      </c>
      <c r="G5" s="124">
        <v>383428.69300999993</v>
      </c>
      <c r="H5" s="125">
        <v>341577.32130000013</v>
      </c>
      <c r="I5" s="151">
        <v>5.7818077060336854E-3</v>
      </c>
      <c r="J5" s="126">
        <f>+IF(G5&lt;&gt;0,(H5/G5-1),"-")</f>
        <v>-0.10915033870172131</v>
      </c>
    </row>
    <row r="6" spans="2:10" ht="18" customHeight="1" x14ac:dyDescent="0.25">
      <c r="B6" s="179"/>
      <c r="C6" s="123" t="s">
        <v>105</v>
      </c>
      <c r="D6" s="124">
        <v>243496.53814000002</v>
      </c>
      <c r="E6" s="124">
        <v>143086.71810000003</v>
      </c>
      <c r="F6" s="124">
        <v>214392.53148000001</v>
      </c>
      <c r="G6" s="124">
        <v>221640.03118000005</v>
      </c>
      <c r="H6" s="125">
        <v>178961.41230000003</v>
      </c>
      <c r="I6" s="151">
        <v>3.0292423067807793E-3</v>
      </c>
      <c r="J6" s="126">
        <f t="shared" ref="J6:J73" si="0">+IF(G6&lt;&gt;0,(H6/G6-1),"-")</f>
        <v>-0.1925582605848829</v>
      </c>
    </row>
    <row r="7" spans="2:10" ht="18" customHeight="1" x14ac:dyDescent="0.25">
      <c r="B7" s="179"/>
      <c r="C7" s="123" t="s">
        <v>106</v>
      </c>
      <c r="D7" s="124">
        <v>23034.965390000001</v>
      </c>
      <c r="E7" s="124">
        <v>98499.818800000008</v>
      </c>
      <c r="F7" s="124">
        <v>148540.29623000001</v>
      </c>
      <c r="G7" s="124">
        <v>101367.80028999998</v>
      </c>
      <c r="H7" s="125">
        <v>95131.684900000007</v>
      </c>
      <c r="I7" s="151">
        <v>1.6102740859651687E-3</v>
      </c>
      <c r="J7" s="126">
        <f t="shared" si="0"/>
        <v>-6.1519687436831672E-2</v>
      </c>
    </row>
    <row r="8" spans="2:10" ht="18" customHeight="1" x14ac:dyDescent="0.25">
      <c r="B8" s="179"/>
      <c r="C8" s="123" t="s">
        <v>107</v>
      </c>
      <c r="D8" s="124">
        <v>0.34460000000000002</v>
      </c>
      <c r="E8" s="124">
        <v>0</v>
      </c>
      <c r="F8" s="124">
        <v>2.629</v>
      </c>
      <c r="G8" s="124">
        <v>3.7670000000000002E-2</v>
      </c>
      <c r="H8" s="125">
        <v>5.6000000000000001E-2</v>
      </c>
      <c r="I8" s="151">
        <v>9.47900259612131E-10</v>
      </c>
      <c r="J8" s="126">
        <f t="shared" si="0"/>
        <v>0.48659410671621983</v>
      </c>
    </row>
    <row r="9" spans="2:10" ht="18" customHeight="1" x14ac:dyDescent="0.25">
      <c r="B9" s="180"/>
      <c r="C9" s="127" t="s">
        <v>108</v>
      </c>
      <c r="D9" s="128">
        <v>418145.14960000012</v>
      </c>
      <c r="E9" s="128">
        <v>497010.92250000016</v>
      </c>
      <c r="F9" s="128">
        <v>760711.75188999972</v>
      </c>
      <c r="G9" s="128">
        <v>706436.5621499999</v>
      </c>
      <c r="H9" s="128">
        <v>615670.47450000013</v>
      </c>
      <c r="I9" s="152">
        <v>1.0421325046679893E-2</v>
      </c>
      <c r="J9" s="129">
        <f t="shared" si="0"/>
        <v>-0.12848441390654852</v>
      </c>
    </row>
    <row r="10" spans="2:10" ht="18" customHeight="1" x14ac:dyDescent="0.25">
      <c r="B10" s="178" t="s">
        <v>110</v>
      </c>
      <c r="C10" s="123" t="s">
        <v>109</v>
      </c>
      <c r="D10" s="124">
        <v>227300.18210000001</v>
      </c>
      <c r="E10" s="124">
        <v>244333.87353999985</v>
      </c>
      <c r="F10" s="124">
        <v>241388.56248999995</v>
      </c>
      <c r="G10" s="124">
        <v>220921.56519999998</v>
      </c>
      <c r="H10" s="125">
        <v>213892.21528999979</v>
      </c>
      <c r="I10" s="151">
        <v>3.6205086857572255E-3</v>
      </c>
      <c r="J10" s="126">
        <f t="shared" si="0"/>
        <v>-3.1818305757686183E-2</v>
      </c>
    </row>
    <row r="11" spans="2:10" ht="18" customHeight="1" x14ac:dyDescent="0.25">
      <c r="B11" s="179"/>
      <c r="C11" s="123" t="s">
        <v>111</v>
      </c>
      <c r="D11" s="124">
        <v>46.43</v>
      </c>
      <c r="E11" s="124">
        <v>60.488999999999997</v>
      </c>
      <c r="F11" s="124">
        <v>458.52672000000007</v>
      </c>
      <c r="G11" s="124">
        <v>32166.519349999999</v>
      </c>
      <c r="H11" s="125">
        <v>14149.432490000001</v>
      </c>
      <c r="I11" s="151">
        <v>2.395044773327736E-4</v>
      </c>
      <c r="J11" s="126">
        <f t="shared" si="0"/>
        <v>-0.56011925517828831</v>
      </c>
    </row>
    <row r="12" spans="2:10" ht="18" customHeight="1" x14ac:dyDescent="0.25">
      <c r="B12" s="179"/>
      <c r="C12" s="123" t="s">
        <v>112</v>
      </c>
      <c r="D12" s="124">
        <v>66.374399999999994</v>
      </c>
      <c r="E12" s="124">
        <v>1.6120000000000001</v>
      </c>
      <c r="F12" s="124">
        <v>0</v>
      </c>
      <c r="G12" s="124">
        <v>46.954000000000001</v>
      </c>
      <c r="H12" s="125">
        <v>0.1</v>
      </c>
      <c r="I12" s="151">
        <v>1.6926790350216626E-9</v>
      </c>
      <c r="J12" s="126">
        <f t="shared" si="0"/>
        <v>-0.99787025599522938</v>
      </c>
    </row>
    <row r="13" spans="2:10" ht="18" customHeight="1" x14ac:dyDescent="0.25">
      <c r="B13" s="179"/>
      <c r="C13" s="123" t="s">
        <v>113</v>
      </c>
      <c r="D13" s="124">
        <v>161645.65</v>
      </c>
      <c r="E13" s="124">
        <v>0</v>
      </c>
      <c r="F13" s="124">
        <v>0</v>
      </c>
      <c r="G13" s="124">
        <v>0</v>
      </c>
      <c r="H13" s="125">
        <v>0</v>
      </c>
      <c r="I13" s="151">
        <v>0</v>
      </c>
      <c r="J13" s="126" t="str">
        <f t="shared" si="0"/>
        <v>-</v>
      </c>
    </row>
    <row r="14" spans="2:10" ht="18" customHeight="1" x14ac:dyDescent="0.25">
      <c r="B14" s="179"/>
      <c r="C14" s="123" t="s">
        <v>114</v>
      </c>
      <c r="D14" s="124">
        <v>18.991589999999999</v>
      </c>
      <c r="E14" s="124">
        <v>18.106489999999997</v>
      </c>
      <c r="F14" s="124">
        <v>82.752850000000009</v>
      </c>
      <c r="G14" s="124">
        <v>18.237569999999998</v>
      </c>
      <c r="H14" s="125">
        <v>9.2578300000000002</v>
      </c>
      <c r="I14" s="151">
        <v>1.5670534750794598E-7</v>
      </c>
      <c r="J14" s="126">
        <f t="shared" si="0"/>
        <v>-0.49237590314937785</v>
      </c>
    </row>
    <row r="15" spans="2:10" ht="18" customHeight="1" x14ac:dyDescent="0.25">
      <c r="B15" s="180"/>
      <c r="C15" s="127" t="s">
        <v>115</v>
      </c>
      <c r="D15" s="128">
        <v>389077.62809000001</v>
      </c>
      <c r="E15" s="128">
        <v>244414.08102999986</v>
      </c>
      <c r="F15" s="128">
        <v>241929.84205999994</v>
      </c>
      <c r="G15" s="128">
        <v>253153.27611999997</v>
      </c>
      <c r="H15" s="128">
        <v>228051.00560999979</v>
      </c>
      <c r="I15" s="152">
        <v>3.860171561116542E-3</v>
      </c>
      <c r="J15" s="129">
        <f t="shared" si="0"/>
        <v>-9.9158386945390253E-2</v>
      </c>
    </row>
    <row r="16" spans="2:10" ht="18" customHeight="1" x14ac:dyDescent="0.25">
      <c r="B16" s="178" t="s">
        <v>118</v>
      </c>
      <c r="C16" s="123" t="s">
        <v>117</v>
      </c>
      <c r="D16" s="124">
        <v>10005002.839820001</v>
      </c>
      <c r="E16" s="124">
        <v>10073939.35451</v>
      </c>
      <c r="F16" s="124">
        <v>11324301.788590001</v>
      </c>
      <c r="G16" s="124">
        <v>9926009.6000399999</v>
      </c>
      <c r="H16" s="125">
        <v>7225810.7460400024</v>
      </c>
      <c r="I16" s="151">
        <v>0.12230978360856151</v>
      </c>
      <c r="J16" s="126">
        <f t="shared" si="0"/>
        <v>-0.27203266597577302</v>
      </c>
    </row>
    <row r="17" spans="2:10" ht="18" customHeight="1" x14ac:dyDescent="0.25">
      <c r="B17" s="179"/>
      <c r="C17" s="123" t="s">
        <v>116</v>
      </c>
      <c r="D17" s="124">
        <v>803422.47653999971</v>
      </c>
      <c r="E17" s="124">
        <v>583461.4184299995</v>
      </c>
      <c r="F17" s="124">
        <v>675191.51262000017</v>
      </c>
      <c r="G17" s="124">
        <v>869512.14933999872</v>
      </c>
      <c r="H17" s="125">
        <v>1076702.4705900012</v>
      </c>
      <c r="I17" s="151">
        <v>1.8225116989237233E-2</v>
      </c>
      <c r="J17" s="126">
        <f t="shared" si="0"/>
        <v>0.23828341145925314</v>
      </c>
    </row>
    <row r="18" spans="2:10" ht="18" customHeight="1" x14ac:dyDescent="0.25">
      <c r="B18" s="179"/>
      <c r="C18" s="123" t="s">
        <v>119</v>
      </c>
      <c r="D18" s="124">
        <v>689430.19268000068</v>
      </c>
      <c r="E18" s="124">
        <v>611127.01770999981</v>
      </c>
      <c r="F18" s="124">
        <v>534335.97769999877</v>
      </c>
      <c r="G18" s="124">
        <v>509323.72310000053</v>
      </c>
      <c r="H18" s="125">
        <v>503767.79091999948</v>
      </c>
      <c r="I18" s="151">
        <v>8.527171782094594E-3</v>
      </c>
      <c r="J18" s="126">
        <f t="shared" si="0"/>
        <v>-1.0908449632357264E-2</v>
      </c>
    </row>
    <row r="19" spans="2:10" ht="18" customHeight="1" x14ac:dyDescent="0.25">
      <c r="B19" s="179"/>
      <c r="C19" s="123" t="s">
        <v>120</v>
      </c>
      <c r="D19" s="124">
        <v>0</v>
      </c>
      <c r="E19" s="124">
        <v>0</v>
      </c>
      <c r="F19" s="124">
        <v>0</v>
      </c>
      <c r="G19" s="124">
        <v>242334.09899999999</v>
      </c>
      <c r="H19" s="125">
        <v>354241.70600000001</v>
      </c>
      <c r="I19" s="151">
        <v>5.9961750907650746E-3</v>
      </c>
      <c r="J19" s="126">
        <f t="shared" si="0"/>
        <v>0.46179059183907922</v>
      </c>
    </row>
    <row r="20" spans="2:10" ht="18" customHeight="1" x14ac:dyDescent="0.25">
      <c r="B20" s="179"/>
      <c r="C20" s="123" t="s">
        <v>121</v>
      </c>
      <c r="D20" s="124">
        <v>622479.4</v>
      </c>
      <c r="E20" s="124">
        <v>717593.7</v>
      </c>
      <c r="F20" s="124">
        <v>1105628.9276799997</v>
      </c>
      <c r="G20" s="124">
        <v>576231.29587999999</v>
      </c>
      <c r="H20" s="125">
        <v>347957.3</v>
      </c>
      <c r="I20" s="151">
        <v>5.8898002679274308E-3</v>
      </c>
      <c r="J20" s="126">
        <f t="shared" si="0"/>
        <v>-0.39614994449648566</v>
      </c>
    </row>
    <row r="21" spans="2:10" ht="18" customHeight="1" x14ac:dyDescent="0.25">
      <c r="B21" s="179"/>
      <c r="C21" s="123" t="s">
        <v>122</v>
      </c>
      <c r="D21" s="124">
        <v>0</v>
      </c>
      <c r="E21" s="124">
        <v>0</v>
      </c>
      <c r="F21" s="124">
        <v>0</v>
      </c>
      <c r="G21" s="124">
        <v>0</v>
      </c>
      <c r="H21" s="125">
        <v>273080.56582000002</v>
      </c>
      <c r="I21" s="151">
        <v>4.6223774863536722E-3</v>
      </c>
      <c r="J21" s="126" t="str">
        <f t="shared" si="0"/>
        <v>-</v>
      </c>
    </row>
    <row r="22" spans="2:10" ht="18" customHeight="1" x14ac:dyDescent="0.25">
      <c r="B22" s="179"/>
      <c r="C22" s="123" t="s">
        <v>123</v>
      </c>
      <c r="D22" s="124">
        <v>46408.062429999991</v>
      </c>
      <c r="E22" s="124">
        <v>34078.875040000006</v>
      </c>
      <c r="F22" s="124">
        <v>57918.206959999996</v>
      </c>
      <c r="G22" s="124">
        <v>93848.050100000022</v>
      </c>
      <c r="H22" s="125">
        <v>100755.98583000003</v>
      </c>
      <c r="I22" s="151">
        <v>1.7054754486738077E-3</v>
      </c>
      <c r="J22" s="126">
        <f t="shared" si="0"/>
        <v>7.3607663906061438E-2</v>
      </c>
    </row>
    <row r="23" spans="2:10" ht="18" customHeight="1" x14ac:dyDescent="0.25">
      <c r="B23" s="179"/>
      <c r="C23" s="123" t="s">
        <v>124</v>
      </c>
      <c r="D23" s="124">
        <v>0</v>
      </c>
      <c r="E23" s="124">
        <v>0</v>
      </c>
      <c r="F23" s="124">
        <v>0</v>
      </c>
      <c r="G23" s="124">
        <v>22664.677</v>
      </c>
      <c r="H23" s="125">
        <v>79252.62715</v>
      </c>
      <c r="I23" s="151">
        <v>1.3414926044719362E-3</v>
      </c>
      <c r="J23" s="126">
        <f t="shared" si="0"/>
        <v>2.4967463754281609</v>
      </c>
    </row>
    <row r="24" spans="2:10" ht="18" customHeight="1" x14ac:dyDescent="0.25">
      <c r="B24" s="179"/>
      <c r="C24" s="123" t="s">
        <v>125</v>
      </c>
      <c r="D24" s="124">
        <v>0</v>
      </c>
      <c r="E24" s="124">
        <v>0</v>
      </c>
      <c r="F24" s="124">
        <v>0</v>
      </c>
      <c r="G24" s="124">
        <v>0</v>
      </c>
      <c r="H24" s="125">
        <v>45855.597999999998</v>
      </c>
      <c r="I24" s="151">
        <v>7.7618809372981279E-4</v>
      </c>
      <c r="J24" s="126" t="str">
        <f t="shared" si="0"/>
        <v>-</v>
      </c>
    </row>
    <row r="25" spans="2:10" ht="18" customHeight="1" x14ac:dyDescent="0.25">
      <c r="B25" s="179"/>
      <c r="C25" s="123" t="s">
        <v>126</v>
      </c>
      <c r="D25" s="124">
        <v>11663.018</v>
      </c>
      <c r="E25" s="124">
        <v>8380.8227600000009</v>
      </c>
      <c r="F25" s="124">
        <v>29203.2988</v>
      </c>
      <c r="G25" s="124">
        <v>24636.674300000002</v>
      </c>
      <c r="H25" s="125">
        <v>29868.651000000002</v>
      </c>
      <c r="I25" s="151">
        <v>5.0558039352078816E-4</v>
      </c>
      <c r="J25" s="126">
        <f t="shared" si="0"/>
        <v>0.21236538001397376</v>
      </c>
    </row>
    <row r="26" spans="2:10" ht="18" customHeight="1" x14ac:dyDescent="0.25">
      <c r="B26" s="179"/>
      <c r="C26" s="123" t="s">
        <v>127</v>
      </c>
      <c r="D26" s="124">
        <v>0</v>
      </c>
      <c r="E26" s="124">
        <v>0</v>
      </c>
      <c r="F26" s="124">
        <v>0</v>
      </c>
      <c r="G26" s="124">
        <v>2039.25353</v>
      </c>
      <c r="H26" s="125">
        <v>255.19045</v>
      </c>
      <c r="I26" s="151">
        <v>4.3195552465274379E-6</v>
      </c>
      <c r="J26" s="126">
        <f t="shared" si="0"/>
        <v>-0.87486085165683147</v>
      </c>
    </row>
    <row r="27" spans="2:10" ht="18" customHeight="1" x14ac:dyDescent="0.25">
      <c r="B27" s="179"/>
      <c r="C27" s="123" t="s">
        <v>128</v>
      </c>
      <c r="D27" s="124">
        <v>8.6473999999999993</v>
      </c>
      <c r="E27" s="124">
        <v>41.548000000000002</v>
      </c>
      <c r="F27" s="124">
        <v>2.9000000000000001E-2</v>
      </c>
      <c r="G27" s="124">
        <v>0</v>
      </c>
      <c r="H27" s="125">
        <v>25.156849999999999</v>
      </c>
      <c r="I27" s="151">
        <v>4.2582472582184708E-7</v>
      </c>
      <c r="J27" s="126" t="str">
        <f t="shared" si="0"/>
        <v>-</v>
      </c>
    </row>
    <row r="28" spans="2:10" ht="18" customHeight="1" x14ac:dyDescent="0.25">
      <c r="B28" s="179"/>
      <c r="C28" s="123" t="s">
        <v>129</v>
      </c>
      <c r="D28" s="124">
        <v>6.4200000000000004E-3</v>
      </c>
      <c r="E28" s="124">
        <v>0</v>
      </c>
      <c r="F28" s="124">
        <v>0</v>
      </c>
      <c r="G28" s="124">
        <v>0</v>
      </c>
      <c r="H28" s="125">
        <v>0</v>
      </c>
      <c r="I28" s="151">
        <v>0</v>
      </c>
      <c r="J28" s="126" t="str">
        <f t="shared" si="0"/>
        <v>-</v>
      </c>
    </row>
    <row r="29" spans="2:10" ht="18" customHeight="1" x14ac:dyDescent="0.25">
      <c r="B29" s="179"/>
      <c r="C29" s="123" t="s">
        <v>130</v>
      </c>
      <c r="D29" s="124">
        <v>10.28</v>
      </c>
      <c r="E29" s="124">
        <v>0</v>
      </c>
      <c r="F29" s="124">
        <v>0</v>
      </c>
      <c r="G29" s="124">
        <v>0</v>
      </c>
      <c r="H29" s="125">
        <v>0</v>
      </c>
      <c r="I29" s="151">
        <v>0</v>
      </c>
      <c r="J29" s="126" t="str">
        <f t="shared" si="0"/>
        <v>-</v>
      </c>
    </row>
    <row r="30" spans="2:10" ht="18" customHeight="1" x14ac:dyDescent="0.25">
      <c r="B30" s="179"/>
      <c r="C30" s="123" t="s">
        <v>131</v>
      </c>
      <c r="D30" s="124">
        <v>567.22500000000002</v>
      </c>
      <c r="E30" s="124">
        <v>0</v>
      </c>
      <c r="F30" s="124">
        <v>0</v>
      </c>
      <c r="G30" s="124">
        <v>0</v>
      </c>
      <c r="H30" s="125">
        <v>0</v>
      </c>
      <c r="I30" s="151">
        <v>0</v>
      </c>
      <c r="J30" s="126" t="str">
        <f t="shared" si="0"/>
        <v>-</v>
      </c>
    </row>
    <row r="31" spans="2:10" ht="18" customHeight="1" x14ac:dyDescent="0.25">
      <c r="B31" s="179"/>
      <c r="C31" s="123" t="s">
        <v>132</v>
      </c>
      <c r="D31" s="124">
        <v>51.72</v>
      </c>
      <c r="E31" s="124">
        <v>0</v>
      </c>
      <c r="F31" s="124">
        <v>0</v>
      </c>
      <c r="G31" s="124">
        <v>0</v>
      </c>
      <c r="H31" s="125">
        <v>0</v>
      </c>
      <c r="I31" s="151">
        <v>0</v>
      </c>
      <c r="J31" s="126" t="str">
        <f t="shared" si="0"/>
        <v>-</v>
      </c>
    </row>
    <row r="32" spans="2:10" ht="18" customHeight="1" x14ac:dyDescent="0.25">
      <c r="B32" s="179"/>
      <c r="C32" s="123" t="s">
        <v>133</v>
      </c>
      <c r="D32" s="124">
        <v>0</v>
      </c>
      <c r="E32" s="124">
        <v>0</v>
      </c>
      <c r="F32" s="124">
        <v>0</v>
      </c>
      <c r="G32" s="124">
        <v>10.557360000000001</v>
      </c>
      <c r="H32" s="125">
        <v>0</v>
      </c>
      <c r="I32" s="151">
        <v>0</v>
      </c>
      <c r="J32" s="126">
        <f t="shared" si="0"/>
        <v>-1</v>
      </c>
    </row>
    <row r="33" spans="2:10" ht="18" customHeight="1" x14ac:dyDescent="0.25">
      <c r="B33" s="179"/>
      <c r="C33" s="123" t="s">
        <v>134</v>
      </c>
      <c r="D33" s="124">
        <v>0</v>
      </c>
      <c r="E33" s="124">
        <v>0</v>
      </c>
      <c r="F33" s="124">
        <v>0</v>
      </c>
      <c r="G33" s="124">
        <v>0.58440999999999999</v>
      </c>
      <c r="H33" s="125">
        <v>0</v>
      </c>
      <c r="I33" s="151">
        <v>0</v>
      </c>
      <c r="J33" s="126">
        <f t="shared" si="0"/>
        <v>-1</v>
      </c>
    </row>
    <row r="34" spans="2:10" ht="18" customHeight="1" x14ac:dyDescent="0.25">
      <c r="B34" s="179"/>
      <c r="C34" s="123" t="s">
        <v>135</v>
      </c>
      <c r="D34" s="124">
        <v>2419.8209900000029</v>
      </c>
      <c r="E34" s="124">
        <v>1548.05</v>
      </c>
      <c r="F34" s="124">
        <v>2118.7802500000003</v>
      </c>
      <c r="G34" s="124">
        <v>2729.1790100000003</v>
      </c>
      <c r="H34" s="125">
        <v>2502.4010200000021</v>
      </c>
      <c r="I34" s="151">
        <v>4.2357617437708276E-5</v>
      </c>
      <c r="J34" s="126">
        <f t="shared" si="0"/>
        <v>-8.3093849530961439E-2</v>
      </c>
    </row>
    <row r="35" spans="2:10" ht="18" customHeight="1" x14ac:dyDescent="0.25">
      <c r="B35" s="180"/>
      <c r="C35" s="127" t="s">
        <v>136</v>
      </c>
      <c r="D35" s="128">
        <v>12181463.68928</v>
      </c>
      <c r="E35" s="128">
        <v>12030170.78645</v>
      </c>
      <c r="F35" s="128">
        <v>13728698.521600001</v>
      </c>
      <c r="G35" s="128">
        <v>12269339.843069999</v>
      </c>
      <c r="H35" s="128">
        <v>10040076.189670002</v>
      </c>
      <c r="I35" s="152">
        <v>0.16994626476274588</v>
      </c>
      <c r="J35" s="129">
        <f t="shared" si="0"/>
        <v>-0.18169385491910839</v>
      </c>
    </row>
    <row r="36" spans="2:10" ht="18" customHeight="1" x14ac:dyDescent="0.25">
      <c r="B36" s="178" t="s">
        <v>138</v>
      </c>
      <c r="C36" s="123" t="s">
        <v>137</v>
      </c>
      <c r="D36" s="124">
        <v>1602072.4886100001</v>
      </c>
      <c r="E36" s="124">
        <v>1881630.0815200002</v>
      </c>
      <c r="F36" s="124">
        <v>1774163.0175999999</v>
      </c>
      <c r="G36" s="124">
        <v>1418678.47719</v>
      </c>
      <c r="H36" s="125">
        <v>1069505.2304099998</v>
      </c>
      <c r="I36" s="151">
        <v>1.8103290813610194E-2</v>
      </c>
      <c r="J36" s="126">
        <f t="shared" si="0"/>
        <v>-0.24612570952060497</v>
      </c>
    </row>
    <row r="37" spans="2:10" ht="18" customHeight="1" x14ac:dyDescent="0.25">
      <c r="B37" s="179"/>
      <c r="C37" s="123" t="s">
        <v>139</v>
      </c>
      <c r="D37" s="124">
        <v>322129.19320000004</v>
      </c>
      <c r="E37" s="124">
        <v>340692.53747000004</v>
      </c>
      <c r="F37" s="124">
        <v>399939.78559999989</v>
      </c>
      <c r="G37" s="124">
        <v>482897.24659</v>
      </c>
      <c r="H37" s="125">
        <v>525067.59239999996</v>
      </c>
      <c r="I37" s="151">
        <v>8.8877090562477952E-3</v>
      </c>
      <c r="J37" s="126">
        <f t="shared" si="0"/>
        <v>8.7327782686249966E-2</v>
      </c>
    </row>
    <row r="38" spans="2:10" ht="18" customHeight="1" x14ac:dyDescent="0.25">
      <c r="B38" s="179"/>
      <c r="C38" s="123" t="s">
        <v>140</v>
      </c>
      <c r="D38" s="124">
        <v>310448.75849000004</v>
      </c>
      <c r="E38" s="124">
        <v>216947.63990000001</v>
      </c>
      <c r="F38" s="124">
        <v>293911.51605000009</v>
      </c>
      <c r="G38" s="124">
        <v>339147.60784999997</v>
      </c>
      <c r="H38" s="125">
        <v>232218.97133999999</v>
      </c>
      <c r="I38" s="151">
        <v>3.9307218432151425E-3</v>
      </c>
      <c r="J38" s="126">
        <f t="shared" si="0"/>
        <v>-0.31528642406728391</v>
      </c>
    </row>
    <row r="39" spans="2:10" ht="18" customHeight="1" x14ac:dyDescent="0.25">
      <c r="B39" s="179"/>
      <c r="C39" s="123" t="s">
        <v>141</v>
      </c>
      <c r="D39" s="124">
        <v>29.358550000000001</v>
      </c>
      <c r="E39" s="124">
        <v>52.329230000000003</v>
      </c>
      <c r="F39" s="124">
        <v>98.13</v>
      </c>
      <c r="G39" s="124">
        <v>139.60898</v>
      </c>
      <c r="H39" s="125">
        <v>222.88660000000002</v>
      </c>
      <c r="I39" s="151">
        <v>3.7727547500725929E-6</v>
      </c>
      <c r="J39" s="126">
        <f t="shared" si="0"/>
        <v>0.59650618463081684</v>
      </c>
    </row>
    <row r="40" spans="2:10" ht="18" customHeight="1" x14ac:dyDescent="0.25">
      <c r="B40" s="179"/>
      <c r="C40" s="123" t="s">
        <v>142</v>
      </c>
      <c r="D40" s="124">
        <v>0</v>
      </c>
      <c r="E40" s="124">
        <v>0</v>
      </c>
      <c r="F40" s="124">
        <v>4.4000000000000003E-3</v>
      </c>
      <c r="G40" s="124">
        <v>0</v>
      </c>
      <c r="H40" s="125">
        <v>0</v>
      </c>
      <c r="I40" s="151">
        <v>0</v>
      </c>
      <c r="J40" s="126" t="str">
        <f t="shared" si="0"/>
        <v>-</v>
      </c>
    </row>
    <row r="41" spans="2:10" ht="18" customHeight="1" x14ac:dyDescent="0.25">
      <c r="B41" s="180"/>
      <c r="C41" s="127" t="s">
        <v>143</v>
      </c>
      <c r="D41" s="128">
        <v>2234679.7988500004</v>
      </c>
      <c r="E41" s="128">
        <v>2439322.58812</v>
      </c>
      <c r="F41" s="128">
        <v>2468112.45365</v>
      </c>
      <c r="G41" s="128">
        <v>2240862.9406099999</v>
      </c>
      <c r="H41" s="128">
        <v>1827014.6807499998</v>
      </c>
      <c r="I41" s="152">
        <v>3.0925494467823205E-2</v>
      </c>
      <c r="J41" s="129">
        <f t="shared" si="0"/>
        <v>-0.18468254008758955</v>
      </c>
    </row>
    <row r="42" spans="2:10" ht="18" customHeight="1" x14ac:dyDescent="0.25">
      <c r="B42" s="178" t="s">
        <v>145</v>
      </c>
      <c r="C42" s="123" t="s">
        <v>144</v>
      </c>
      <c r="D42" s="124">
        <v>166088.03769999999</v>
      </c>
      <c r="E42" s="124">
        <v>88092.350999999995</v>
      </c>
      <c r="F42" s="124">
        <v>146004.16423000002</v>
      </c>
      <c r="G42" s="124">
        <v>80746.306610000014</v>
      </c>
      <c r="H42" s="125">
        <v>72154.127629999988</v>
      </c>
      <c r="I42" s="151">
        <v>1.2213377912957827E-3</v>
      </c>
      <c r="J42" s="126">
        <f t="shared" si="0"/>
        <v>-0.10640956027251813</v>
      </c>
    </row>
    <row r="43" spans="2:10" ht="18" customHeight="1" x14ac:dyDescent="0.25">
      <c r="B43" s="179"/>
      <c r="C43" s="123" t="s">
        <v>146</v>
      </c>
      <c r="D43" s="124">
        <v>56968.295909999993</v>
      </c>
      <c r="E43" s="124">
        <v>43993.31</v>
      </c>
      <c r="F43" s="124">
        <v>58978.897819999991</v>
      </c>
      <c r="G43" s="124">
        <v>100060.56818</v>
      </c>
      <c r="H43" s="125">
        <v>57752.538999999997</v>
      </c>
      <c r="I43" s="151">
        <v>9.7756511984570921E-4</v>
      </c>
      <c r="J43" s="126">
        <f t="shared" si="0"/>
        <v>-0.42282419488056122</v>
      </c>
    </row>
    <row r="44" spans="2:10" ht="18" customHeight="1" x14ac:dyDescent="0.25">
      <c r="B44" s="179"/>
      <c r="C44" s="123" t="s">
        <v>147</v>
      </c>
      <c r="D44" s="124">
        <v>0</v>
      </c>
      <c r="E44" s="124">
        <v>0</v>
      </c>
      <c r="F44" s="124">
        <v>9.14</v>
      </c>
      <c r="G44" s="124">
        <v>53.88</v>
      </c>
      <c r="H44" s="125">
        <v>0</v>
      </c>
      <c r="I44" s="151">
        <v>0</v>
      </c>
      <c r="J44" s="126">
        <f t="shared" si="0"/>
        <v>-1</v>
      </c>
    </row>
    <row r="45" spans="2:10" ht="18" customHeight="1" x14ac:dyDescent="0.25">
      <c r="B45" s="180"/>
      <c r="C45" s="127" t="s">
        <v>148</v>
      </c>
      <c r="D45" s="128">
        <v>223056.33360999997</v>
      </c>
      <c r="E45" s="128">
        <v>132085.66099999999</v>
      </c>
      <c r="F45" s="128">
        <v>204992.20205000002</v>
      </c>
      <c r="G45" s="128">
        <v>180860.75479000004</v>
      </c>
      <c r="H45" s="128">
        <v>129906.66662999999</v>
      </c>
      <c r="I45" s="152">
        <v>2.1989029111414921E-3</v>
      </c>
      <c r="J45" s="129">
        <f t="shared" si="0"/>
        <v>-0.28173103788692877</v>
      </c>
    </row>
    <row r="46" spans="2:10" ht="18" customHeight="1" x14ac:dyDescent="0.25">
      <c r="B46" s="178" t="s">
        <v>151</v>
      </c>
      <c r="C46" s="123" t="s">
        <v>150</v>
      </c>
      <c r="D46" s="124">
        <v>11532290.996769954</v>
      </c>
      <c r="E46" s="124">
        <v>11190495.504610004</v>
      </c>
      <c r="F46" s="124">
        <v>13629369.055690072</v>
      </c>
      <c r="G46" s="124">
        <v>11565948.708849994</v>
      </c>
      <c r="H46" s="125">
        <v>11172086.881080043</v>
      </c>
      <c r="I46" s="151">
        <v>0.18910757241044743</v>
      </c>
      <c r="J46" s="126">
        <f t="shared" si="0"/>
        <v>-3.4053568599053063E-2</v>
      </c>
    </row>
    <row r="47" spans="2:10" ht="18" customHeight="1" x14ac:dyDescent="0.25">
      <c r="B47" s="179"/>
      <c r="C47" s="123" t="s">
        <v>152</v>
      </c>
      <c r="D47" s="124">
        <v>7764514.9222499989</v>
      </c>
      <c r="E47" s="124">
        <v>6647507.0026000002</v>
      </c>
      <c r="F47" s="124">
        <v>7056561.9801999982</v>
      </c>
      <c r="G47" s="124">
        <v>8347073.3959500026</v>
      </c>
      <c r="H47" s="125">
        <v>8462769.7141000014</v>
      </c>
      <c r="I47" s="151">
        <v>0.14324752873273341</v>
      </c>
      <c r="J47" s="126">
        <f t="shared" si="0"/>
        <v>1.3860704544198077E-2</v>
      </c>
    </row>
    <row r="48" spans="2:10" ht="18" customHeight="1" x14ac:dyDescent="0.25">
      <c r="B48" s="179"/>
      <c r="C48" s="123" t="s">
        <v>153</v>
      </c>
      <c r="D48" s="124">
        <v>605494.55754999991</v>
      </c>
      <c r="E48" s="124">
        <v>2329849.4228200014</v>
      </c>
      <c r="F48" s="124">
        <v>3840452.7770400052</v>
      </c>
      <c r="G48" s="124">
        <v>3980449.7311500008</v>
      </c>
      <c r="H48" s="125">
        <v>3321244.2411200008</v>
      </c>
      <c r="I48" s="151">
        <v>5.6218004971302568E-2</v>
      </c>
      <c r="J48" s="126">
        <f t="shared" si="0"/>
        <v>-0.1656108064551659</v>
      </c>
    </row>
    <row r="49" spans="2:10" ht="18" customHeight="1" x14ac:dyDescent="0.25">
      <c r="B49" s="179"/>
      <c r="C49" s="123" t="s">
        <v>149</v>
      </c>
      <c r="D49" s="124">
        <v>4065669.8807699974</v>
      </c>
      <c r="E49" s="124">
        <v>3583409.1068700049</v>
      </c>
      <c r="F49" s="124">
        <v>4497309.4826599909</v>
      </c>
      <c r="G49" s="124">
        <v>3639881.0083099874</v>
      </c>
      <c r="H49" s="125">
        <v>3135772.3197900075</v>
      </c>
      <c r="I49" s="151">
        <v>5.3078560643097898E-2</v>
      </c>
      <c r="J49" s="126">
        <f t="shared" si="0"/>
        <v>-0.13849592538027489</v>
      </c>
    </row>
    <row r="50" spans="2:10" ht="18" customHeight="1" x14ac:dyDescent="0.25">
      <c r="B50" s="179"/>
      <c r="C50" s="123" t="s">
        <v>154</v>
      </c>
      <c r="D50" s="124">
        <v>2610325.84283</v>
      </c>
      <c r="E50" s="124">
        <v>2504517.3510299996</v>
      </c>
      <c r="F50" s="124">
        <v>2825042.5938200001</v>
      </c>
      <c r="G50" s="124">
        <v>1920655.0751500002</v>
      </c>
      <c r="H50" s="125">
        <v>717210.20053000015</v>
      </c>
      <c r="I50" s="151">
        <v>1.2140066701408138E-2</v>
      </c>
      <c r="J50" s="126">
        <f t="shared" si="0"/>
        <v>-0.62658042570502293</v>
      </c>
    </row>
    <row r="51" spans="2:10" ht="18" customHeight="1" x14ac:dyDescent="0.25">
      <c r="B51" s="180"/>
      <c r="C51" s="127" t="s">
        <v>155</v>
      </c>
      <c r="D51" s="128">
        <v>26578296.200169947</v>
      </c>
      <c r="E51" s="128">
        <v>26255778.387930013</v>
      </c>
      <c r="F51" s="128">
        <v>31848735.889410071</v>
      </c>
      <c r="G51" s="128">
        <v>29454007.919409987</v>
      </c>
      <c r="H51" s="128">
        <v>26809083.356620051</v>
      </c>
      <c r="I51" s="152">
        <v>0.45379173345898943</v>
      </c>
      <c r="J51" s="129">
        <f t="shared" si="0"/>
        <v>-8.9798460366643296E-2</v>
      </c>
    </row>
    <row r="52" spans="2:10" ht="18" customHeight="1" x14ac:dyDescent="0.25">
      <c r="B52" s="178" t="s">
        <v>157</v>
      </c>
      <c r="C52" s="123" t="s">
        <v>156</v>
      </c>
      <c r="D52" s="124">
        <v>492851.63237999869</v>
      </c>
      <c r="E52" s="124">
        <v>372628.61483000498</v>
      </c>
      <c r="F52" s="124">
        <v>409753.88175000658</v>
      </c>
      <c r="G52" s="124">
        <v>855477.78738999786</v>
      </c>
      <c r="H52" s="125">
        <v>783984.55372003897</v>
      </c>
      <c r="I52" s="151">
        <v>1.3270342178627242E-2</v>
      </c>
      <c r="J52" s="126">
        <f t="shared" si="0"/>
        <v>-8.3571116309261173E-2</v>
      </c>
    </row>
    <row r="53" spans="2:10" ht="18" customHeight="1" x14ac:dyDescent="0.25">
      <c r="B53" s="180"/>
      <c r="C53" s="127" t="s">
        <v>158</v>
      </c>
      <c r="D53" s="128">
        <v>492851.63237999869</v>
      </c>
      <c r="E53" s="128">
        <v>372628.61483000498</v>
      </c>
      <c r="F53" s="128">
        <v>409753.88175000658</v>
      </c>
      <c r="G53" s="128">
        <v>855477.78738999786</v>
      </c>
      <c r="H53" s="128">
        <v>783984.55372003897</v>
      </c>
      <c r="I53" s="152">
        <v>1.3270342178627242E-2</v>
      </c>
      <c r="J53" s="129">
        <f t="shared" si="0"/>
        <v>-8.3571116309261173E-2</v>
      </c>
    </row>
    <row r="54" spans="2:10" ht="18" customHeight="1" x14ac:dyDescent="0.25">
      <c r="B54" s="182" t="s">
        <v>159</v>
      </c>
      <c r="C54" s="123" t="s">
        <v>160</v>
      </c>
      <c r="D54" s="124">
        <v>1128.8</v>
      </c>
      <c r="E54" s="124">
        <v>2342.5252999999998</v>
      </c>
      <c r="F54" s="124">
        <v>1187.2</v>
      </c>
      <c r="G54" s="124">
        <v>23.710999999999999</v>
      </c>
      <c r="H54" s="125">
        <v>363.8</v>
      </c>
      <c r="I54" s="151">
        <v>6.1579663294088081E-6</v>
      </c>
      <c r="J54" s="126">
        <f t="shared" si="0"/>
        <v>14.34308970520012</v>
      </c>
    </row>
    <row r="55" spans="2:10" ht="18" customHeight="1" x14ac:dyDescent="0.25">
      <c r="B55" s="184"/>
      <c r="C55" s="130" t="s">
        <v>161</v>
      </c>
      <c r="D55" s="128">
        <v>1128.8</v>
      </c>
      <c r="E55" s="128">
        <v>2342.5252999999998</v>
      </c>
      <c r="F55" s="128">
        <v>1187.2</v>
      </c>
      <c r="G55" s="128">
        <v>23.710999999999999</v>
      </c>
      <c r="H55" s="128">
        <v>363.8</v>
      </c>
      <c r="I55" s="152">
        <v>6.1579663294088081E-6</v>
      </c>
      <c r="J55" s="129">
        <f t="shared" si="0"/>
        <v>14.34308970520012</v>
      </c>
    </row>
    <row r="56" spans="2:10" ht="18" customHeight="1" x14ac:dyDescent="0.25">
      <c r="B56" s="178" t="s">
        <v>163</v>
      </c>
      <c r="C56" s="123" t="s">
        <v>162</v>
      </c>
      <c r="D56" s="124">
        <v>5974320.3787299981</v>
      </c>
      <c r="E56" s="124">
        <v>5162234.3524399996</v>
      </c>
      <c r="F56" s="124">
        <v>8453306.16347</v>
      </c>
      <c r="G56" s="124">
        <v>7325885.2272999994</v>
      </c>
      <c r="H56" s="125">
        <v>5307973.4625300001</v>
      </c>
      <c r="I56" s="151">
        <v>8.9846953984758726E-2</v>
      </c>
      <c r="J56" s="126">
        <f t="shared" si="0"/>
        <v>-0.2754495466636887</v>
      </c>
    </row>
    <row r="57" spans="2:10" ht="18" customHeight="1" x14ac:dyDescent="0.25">
      <c r="B57" s="179"/>
      <c r="C57" s="123" t="s">
        <v>164</v>
      </c>
      <c r="D57" s="124">
        <v>0</v>
      </c>
      <c r="E57" s="124">
        <v>0</v>
      </c>
      <c r="F57" s="124">
        <v>0</v>
      </c>
      <c r="G57" s="124">
        <v>481485.35</v>
      </c>
      <c r="H57" s="125">
        <v>3503162.7919999999</v>
      </c>
      <c r="I57" s="151">
        <v>5.929730214286353E-2</v>
      </c>
      <c r="J57" s="126">
        <f t="shared" si="0"/>
        <v>6.2757411871410005</v>
      </c>
    </row>
    <row r="58" spans="2:10" ht="18" customHeight="1" x14ac:dyDescent="0.25">
      <c r="B58" s="179"/>
      <c r="C58" s="123" t="s">
        <v>165</v>
      </c>
      <c r="D58" s="124">
        <v>3027661.6387100001</v>
      </c>
      <c r="E58" s="124">
        <v>2941903.9864700008</v>
      </c>
      <c r="F58" s="124">
        <v>3027288.6082299971</v>
      </c>
      <c r="G58" s="124">
        <v>2963797.6531700022</v>
      </c>
      <c r="H58" s="125">
        <v>1874909.080139999</v>
      </c>
      <c r="I58" s="151">
        <v>3.1736192925247264E-2</v>
      </c>
      <c r="J58" s="126">
        <f t="shared" si="0"/>
        <v>-0.36739639491426002</v>
      </c>
    </row>
    <row r="59" spans="2:10" ht="18" customHeight="1" x14ac:dyDescent="0.25">
      <c r="B59" s="179"/>
      <c r="C59" s="123" t="s">
        <v>166</v>
      </c>
      <c r="D59" s="124">
        <v>3955316.2694199975</v>
      </c>
      <c r="E59" s="124">
        <v>3918607.515310002</v>
      </c>
      <c r="F59" s="124">
        <v>2974153.276550001</v>
      </c>
      <c r="G59" s="124">
        <v>2497222.8066399978</v>
      </c>
      <c r="H59" s="125">
        <v>1515071.8408300004</v>
      </c>
      <c r="I59" s="151">
        <v>2.5645303415246189E-2</v>
      </c>
      <c r="J59" s="126">
        <f t="shared" si="0"/>
        <v>-0.3932972913744438</v>
      </c>
    </row>
    <row r="60" spans="2:10" ht="18" customHeight="1" x14ac:dyDescent="0.25">
      <c r="B60" s="179"/>
      <c r="C60" s="123" t="s">
        <v>167</v>
      </c>
      <c r="D60" s="124">
        <v>0</v>
      </c>
      <c r="E60" s="124">
        <v>0</v>
      </c>
      <c r="F60" s="124">
        <v>23951</v>
      </c>
      <c r="G60" s="124">
        <v>789652.08299999998</v>
      </c>
      <c r="H60" s="125">
        <v>1186760.905</v>
      </c>
      <c r="I60" s="151">
        <v>2.0088053034768349E-2</v>
      </c>
      <c r="J60" s="126">
        <f t="shared" si="0"/>
        <v>0.50289086871186028</v>
      </c>
    </row>
    <row r="61" spans="2:10" ht="18" customHeight="1" x14ac:dyDescent="0.25">
      <c r="B61" s="179"/>
      <c r="C61" s="123" t="s">
        <v>168</v>
      </c>
      <c r="D61" s="124">
        <v>729557.22213999974</v>
      </c>
      <c r="E61" s="124">
        <v>672741.0795600001</v>
      </c>
      <c r="F61" s="124">
        <v>842348.30988000019</v>
      </c>
      <c r="G61" s="124">
        <v>776576.24121000024</v>
      </c>
      <c r="H61" s="125">
        <v>633779.33475000027</v>
      </c>
      <c r="I61" s="151">
        <v>1.0727849927613017E-2</v>
      </c>
      <c r="J61" s="126">
        <f t="shared" si="0"/>
        <v>-0.18388008656755328</v>
      </c>
    </row>
    <row r="62" spans="2:10" ht="18" customHeight="1" x14ac:dyDescent="0.25">
      <c r="B62" s="179"/>
      <c r="C62" s="123" t="s">
        <v>169</v>
      </c>
      <c r="D62" s="124">
        <v>0</v>
      </c>
      <c r="E62" s="124">
        <v>0</v>
      </c>
      <c r="F62" s="124">
        <v>694860.21837999998</v>
      </c>
      <c r="G62" s="124">
        <v>196081.00099999999</v>
      </c>
      <c r="H62" s="125">
        <v>408249.83</v>
      </c>
      <c r="I62" s="151">
        <v>6.9103592829215781E-3</v>
      </c>
      <c r="J62" s="126">
        <f t="shared" si="0"/>
        <v>1.0820468475678582</v>
      </c>
    </row>
    <row r="63" spans="2:10" ht="18" customHeight="1" x14ac:dyDescent="0.25">
      <c r="B63" s="179"/>
      <c r="C63" s="123" t="s">
        <v>170</v>
      </c>
      <c r="D63" s="124">
        <v>289473.48019999999</v>
      </c>
      <c r="E63" s="124">
        <v>363323.42133000004</v>
      </c>
      <c r="F63" s="124">
        <v>394103.16100000002</v>
      </c>
      <c r="G63" s="124">
        <v>345046.02799999999</v>
      </c>
      <c r="H63" s="125">
        <v>374742.79950000002</v>
      </c>
      <c r="I63" s="151">
        <v>6.3431928023897641E-3</v>
      </c>
      <c r="J63" s="126">
        <f t="shared" si="0"/>
        <v>8.6066116083504118E-2</v>
      </c>
    </row>
    <row r="64" spans="2:10" ht="18" customHeight="1" x14ac:dyDescent="0.25">
      <c r="B64" s="179"/>
      <c r="C64" s="123" t="s">
        <v>171</v>
      </c>
      <c r="D64" s="124">
        <v>0</v>
      </c>
      <c r="E64" s="124">
        <v>0</v>
      </c>
      <c r="F64" s="124">
        <v>0</v>
      </c>
      <c r="G64" s="124">
        <v>32332.6227</v>
      </c>
      <c r="H64" s="125">
        <v>120040.76327</v>
      </c>
      <c r="I64" s="151">
        <v>2.031904833351274E-3</v>
      </c>
      <c r="J64" s="126">
        <f t="shared" si="0"/>
        <v>2.712682524514165</v>
      </c>
    </row>
    <row r="65" spans="2:10" ht="18" customHeight="1" x14ac:dyDescent="0.25">
      <c r="B65" s="179"/>
      <c r="C65" s="123" t="s">
        <v>172</v>
      </c>
      <c r="D65" s="124">
        <v>0</v>
      </c>
      <c r="E65" s="124">
        <v>0</v>
      </c>
      <c r="F65" s="124">
        <v>0</v>
      </c>
      <c r="G65" s="124">
        <v>23382.3354</v>
      </c>
      <c r="H65" s="125">
        <v>62659.775399999991</v>
      </c>
      <c r="I65" s="151">
        <v>1.0606288815874609E-3</v>
      </c>
      <c r="J65" s="126">
        <f t="shared" si="0"/>
        <v>1.6797911469527542</v>
      </c>
    </row>
    <row r="66" spans="2:10" ht="18" customHeight="1" x14ac:dyDescent="0.25">
      <c r="B66" s="179"/>
      <c r="C66" s="123" t="s">
        <v>173</v>
      </c>
      <c r="D66" s="124">
        <v>0</v>
      </c>
      <c r="E66" s="124">
        <v>0</v>
      </c>
      <c r="F66" s="124">
        <v>0</v>
      </c>
      <c r="G66" s="124">
        <v>0</v>
      </c>
      <c r="H66" s="125">
        <v>98.209000000000003</v>
      </c>
      <c r="I66" s="151">
        <v>1.6623631535044247E-6</v>
      </c>
      <c r="J66" s="126" t="str">
        <f t="shared" si="0"/>
        <v>-</v>
      </c>
    </row>
    <row r="67" spans="2:10" ht="18" customHeight="1" x14ac:dyDescent="0.25">
      <c r="B67" s="179"/>
      <c r="C67" s="123" t="s">
        <v>174</v>
      </c>
      <c r="D67" s="124">
        <v>4.9801700000000002</v>
      </c>
      <c r="E67" s="124">
        <v>25.57</v>
      </c>
      <c r="F67" s="124">
        <v>0</v>
      </c>
      <c r="G67" s="124">
        <v>0</v>
      </c>
      <c r="H67" s="125">
        <v>0</v>
      </c>
      <c r="I67" s="151">
        <v>0</v>
      </c>
      <c r="J67" s="126" t="str">
        <f t="shared" si="0"/>
        <v>-</v>
      </c>
    </row>
    <row r="68" spans="2:10" ht="18" customHeight="1" x14ac:dyDescent="0.25">
      <c r="B68" s="179"/>
      <c r="C68" s="123" t="s">
        <v>175</v>
      </c>
      <c r="D68" s="124">
        <v>0</v>
      </c>
      <c r="E68" s="124">
        <v>24.611999999999998</v>
      </c>
      <c r="F68" s="124">
        <v>0</v>
      </c>
      <c r="G68" s="124">
        <v>0</v>
      </c>
      <c r="H68" s="125">
        <v>0</v>
      </c>
      <c r="I68" s="151">
        <v>0</v>
      </c>
      <c r="J68" s="126" t="str">
        <f t="shared" si="0"/>
        <v>-</v>
      </c>
    </row>
    <row r="69" spans="2:10" ht="18" customHeight="1" x14ac:dyDescent="0.25">
      <c r="B69" s="179"/>
      <c r="C69" s="123" t="s">
        <v>176</v>
      </c>
      <c r="D69" s="124">
        <v>313.62310000000002</v>
      </c>
      <c r="E69" s="124">
        <v>18.923999999999999</v>
      </c>
      <c r="F69" s="124">
        <v>25464.354559999985</v>
      </c>
      <c r="G69" s="124">
        <v>2263.7884800000002</v>
      </c>
      <c r="H69" s="125">
        <v>5118.9263099999989</v>
      </c>
      <c r="I69" s="151">
        <v>8.6646992467577979E-5</v>
      </c>
      <c r="J69" s="126">
        <f t="shared" si="0"/>
        <v>1.2612211146157959</v>
      </c>
    </row>
    <row r="70" spans="2:10" ht="18" customHeight="1" x14ac:dyDescent="0.25">
      <c r="B70" s="180"/>
      <c r="C70" s="127" t="s">
        <v>177</v>
      </c>
      <c r="D70" s="128">
        <v>13976647.592469996</v>
      </c>
      <c r="E70" s="128">
        <v>13058879.461110003</v>
      </c>
      <c r="F70" s="128">
        <v>16435475.092069998</v>
      </c>
      <c r="G70" s="128">
        <v>15433725.136900002</v>
      </c>
      <c r="H70" s="128">
        <v>14992567.718729997</v>
      </c>
      <c r="I70" s="152">
        <v>0.25377605058636821</v>
      </c>
      <c r="J70" s="129">
        <f t="shared" si="0"/>
        <v>-2.8583988263161109E-2</v>
      </c>
    </row>
    <row r="71" spans="2:10" ht="18" customHeight="1" x14ac:dyDescent="0.25">
      <c r="B71" s="182" t="s">
        <v>178</v>
      </c>
      <c r="C71" s="123" t="s">
        <v>179</v>
      </c>
      <c r="D71" s="124">
        <v>345221.3195499999</v>
      </c>
      <c r="E71" s="124">
        <v>249379.15041000006</v>
      </c>
      <c r="F71" s="124">
        <v>297597.55327000003</v>
      </c>
      <c r="G71" s="124">
        <v>390066.95681000006</v>
      </c>
      <c r="H71" s="125">
        <v>405224.27926000033</v>
      </c>
      <c r="I71" s="151">
        <v>6.8591464198516604E-3</v>
      </c>
      <c r="J71" s="126">
        <f t="shared" si="0"/>
        <v>3.8858258012824498E-2</v>
      </c>
    </row>
    <row r="72" spans="2:10" ht="18" customHeight="1" x14ac:dyDescent="0.25">
      <c r="B72" s="183"/>
      <c r="C72" s="123" t="s">
        <v>180</v>
      </c>
      <c r="D72" s="124">
        <v>1.556</v>
      </c>
      <c r="E72" s="124">
        <v>4.1399999999999997</v>
      </c>
      <c r="F72" s="124">
        <v>0</v>
      </c>
      <c r="G72" s="124">
        <v>0.20549999999999999</v>
      </c>
      <c r="H72" s="125">
        <v>0.30825999999999998</v>
      </c>
      <c r="I72" s="151">
        <v>5.2178523933577761E-9</v>
      </c>
      <c r="J72" s="126">
        <f t="shared" si="0"/>
        <v>0.50004866180048668</v>
      </c>
    </row>
    <row r="73" spans="2:10" ht="18" customHeight="1" x14ac:dyDescent="0.25">
      <c r="B73" s="183"/>
      <c r="C73" s="123" t="s">
        <v>181</v>
      </c>
      <c r="D73" s="124">
        <v>0</v>
      </c>
      <c r="E73" s="124">
        <v>0</v>
      </c>
      <c r="F73" s="124">
        <v>0</v>
      </c>
      <c r="G73" s="124">
        <v>0</v>
      </c>
      <c r="H73" s="125">
        <v>22.25</v>
      </c>
      <c r="I73" s="151">
        <v>3.7662108529231992E-7</v>
      </c>
      <c r="J73" s="126" t="str">
        <f t="shared" si="0"/>
        <v>-</v>
      </c>
    </row>
    <row r="74" spans="2:10" ht="18" customHeight="1" x14ac:dyDescent="0.25">
      <c r="B74" s="184"/>
      <c r="C74" s="130" t="s">
        <v>182</v>
      </c>
      <c r="D74" s="128">
        <v>345222.87554999988</v>
      </c>
      <c r="E74" s="128">
        <v>249383.29041000007</v>
      </c>
      <c r="F74" s="128">
        <v>297597.55327000003</v>
      </c>
      <c r="G74" s="128">
        <v>390067.16231000004</v>
      </c>
      <c r="H74" s="128">
        <v>405246.83752000035</v>
      </c>
      <c r="I74" s="152">
        <v>6.8595282587893469E-3</v>
      </c>
      <c r="J74" s="129">
        <f t="shared" ref="J74:J106" si="1">+IF(G74&lt;&gt;0,(H74/G74-1),"-")</f>
        <v>3.8915542441730899E-2</v>
      </c>
    </row>
    <row r="75" spans="2:10" ht="18" customHeight="1" x14ac:dyDescent="0.25">
      <c r="B75" s="178" t="s">
        <v>183</v>
      </c>
      <c r="C75" s="123" t="s">
        <v>184</v>
      </c>
      <c r="D75" s="124">
        <v>3456.2</v>
      </c>
      <c r="E75" s="124">
        <v>5.1802000000000001</v>
      </c>
      <c r="F75" s="124">
        <v>296.74412999999998</v>
      </c>
      <c r="G75" s="124">
        <v>0.05</v>
      </c>
      <c r="H75" s="125">
        <v>0</v>
      </c>
      <c r="I75" s="151">
        <v>0</v>
      </c>
      <c r="J75" s="126">
        <f t="shared" si="1"/>
        <v>-1</v>
      </c>
    </row>
    <row r="76" spans="2:10" ht="18" customHeight="1" x14ac:dyDescent="0.25">
      <c r="B76" s="179"/>
      <c r="C76" s="123" t="s">
        <v>185</v>
      </c>
      <c r="D76" s="124">
        <v>1.6659999999999999</v>
      </c>
      <c r="E76" s="124">
        <v>0</v>
      </c>
      <c r="F76" s="124">
        <v>0</v>
      </c>
      <c r="G76" s="124">
        <v>0</v>
      </c>
      <c r="H76" s="125">
        <v>0</v>
      </c>
      <c r="I76" s="151">
        <v>0</v>
      </c>
      <c r="J76" s="126" t="str">
        <f t="shared" si="1"/>
        <v>-</v>
      </c>
    </row>
    <row r="77" spans="2:10" ht="18" customHeight="1" x14ac:dyDescent="0.25">
      <c r="B77" s="180"/>
      <c r="C77" s="127" t="s">
        <v>186</v>
      </c>
      <c r="D77" s="128">
        <v>3457.866</v>
      </c>
      <c r="E77" s="128">
        <v>5.1802000000000001</v>
      </c>
      <c r="F77" s="128">
        <v>296.74412999999998</v>
      </c>
      <c r="G77" s="128">
        <v>0.05</v>
      </c>
      <c r="H77" s="128">
        <v>0</v>
      </c>
      <c r="I77" s="152">
        <v>0</v>
      </c>
      <c r="J77" s="129">
        <f t="shared" si="1"/>
        <v>-1</v>
      </c>
    </row>
    <row r="78" spans="2:10" ht="18" customHeight="1" x14ac:dyDescent="0.25">
      <c r="B78" s="182" t="s">
        <v>187</v>
      </c>
      <c r="C78" s="123" t="s">
        <v>188</v>
      </c>
      <c r="D78" s="124">
        <v>698137.07298000006</v>
      </c>
      <c r="E78" s="124">
        <v>887851.84282000002</v>
      </c>
      <c r="F78" s="124">
        <v>843952.44771000009</v>
      </c>
      <c r="G78" s="124">
        <v>664433.34148000018</v>
      </c>
      <c r="H78" s="125">
        <v>738050.46878</v>
      </c>
      <c r="I78" s="151">
        <v>1.249282555291816E-2</v>
      </c>
      <c r="J78" s="126">
        <f t="shared" si="1"/>
        <v>0.11079685907395986</v>
      </c>
    </row>
    <row r="79" spans="2:10" ht="18" customHeight="1" x14ac:dyDescent="0.25">
      <c r="B79" s="183"/>
      <c r="C79" s="123" t="s">
        <v>189</v>
      </c>
      <c r="D79" s="124">
        <v>406600.299</v>
      </c>
      <c r="E79" s="124">
        <v>406304.962</v>
      </c>
      <c r="F79" s="124">
        <v>375644.17593999999</v>
      </c>
      <c r="G79" s="124">
        <v>519241.01205999992</v>
      </c>
      <c r="H79" s="125">
        <v>431060.71312999999</v>
      </c>
      <c r="I79" s="151">
        <v>7.2964743193663804E-3</v>
      </c>
      <c r="J79" s="126">
        <f t="shared" si="1"/>
        <v>-0.16982537373186235</v>
      </c>
    </row>
    <row r="80" spans="2:10" ht="18" customHeight="1" x14ac:dyDescent="0.25">
      <c r="B80" s="183"/>
      <c r="C80" s="123" t="s">
        <v>190</v>
      </c>
      <c r="D80" s="124">
        <v>48126.361809999995</v>
      </c>
      <c r="E80" s="124">
        <v>60522.927580000003</v>
      </c>
      <c r="F80" s="124">
        <v>51817.689510000011</v>
      </c>
      <c r="G80" s="124">
        <v>64119.885249999992</v>
      </c>
      <c r="H80" s="125">
        <v>87397.690440000006</v>
      </c>
      <c r="I80" s="151">
        <v>1.479362383171012E-3</v>
      </c>
      <c r="J80" s="126">
        <f t="shared" si="1"/>
        <v>0.36303566513322827</v>
      </c>
    </row>
    <row r="81" spans="2:10" ht="18" customHeight="1" x14ac:dyDescent="0.25">
      <c r="B81" s="183"/>
      <c r="C81" s="123" t="s">
        <v>191</v>
      </c>
      <c r="D81" s="124">
        <v>0</v>
      </c>
      <c r="E81" s="124">
        <v>0</v>
      </c>
      <c r="F81" s="124">
        <v>0.12</v>
      </c>
      <c r="G81" s="124">
        <v>0</v>
      </c>
      <c r="H81" s="125">
        <v>5400</v>
      </c>
      <c r="I81" s="151">
        <v>9.1404667891169773E-5</v>
      </c>
      <c r="J81" s="126" t="str">
        <f t="shared" si="1"/>
        <v>-</v>
      </c>
    </row>
    <row r="82" spans="2:10" ht="18" customHeight="1" x14ac:dyDescent="0.25">
      <c r="B82" s="183"/>
      <c r="C82" s="123" t="s">
        <v>192</v>
      </c>
      <c r="D82" s="124">
        <v>0</v>
      </c>
      <c r="E82" s="124">
        <v>0</v>
      </c>
      <c r="F82" s="124">
        <v>5.3865500000000006</v>
      </c>
      <c r="G82" s="124">
        <v>0</v>
      </c>
      <c r="H82" s="125">
        <v>4.45</v>
      </c>
      <c r="I82" s="151">
        <v>7.5324217058463987E-8</v>
      </c>
      <c r="J82" s="126" t="str">
        <f t="shared" si="1"/>
        <v>-</v>
      </c>
    </row>
    <row r="83" spans="2:10" ht="18" customHeight="1" x14ac:dyDescent="0.25">
      <c r="B83" s="183"/>
      <c r="C83" s="123" t="s">
        <v>193</v>
      </c>
      <c r="D83" s="124">
        <v>0</v>
      </c>
      <c r="E83" s="124">
        <v>5.1999999999999998E-3</v>
      </c>
      <c r="F83" s="124">
        <v>0</v>
      </c>
      <c r="G83" s="124">
        <v>0</v>
      </c>
      <c r="H83" s="125">
        <v>0</v>
      </c>
      <c r="I83" s="151">
        <v>0</v>
      </c>
      <c r="J83" s="126" t="str">
        <f t="shared" si="1"/>
        <v>-</v>
      </c>
    </row>
    <row r="84" spans="2:10" ht="18" customHeight="1" x14ac:dyDescent="0.25">
      <c r="B84" s="183"/>
      <c r="C84" s="123" t="s">
        <v>194</v>
      </c>
      <c r="D84" s="124">
        <v>0</v>
      </c>
      <c r="E84" s="124">
        <v>27.3</v>
      </c>
      <c r="F84" s="124">
        <v>0</v>
      </c>
      <c r="G84" s="124">
        <v>0</v>
      </c>
      <c r="H84" s="125">
        <v>0</v>
      </c>
      <c r="I84" s="151">
        <v>0</v>
      </c>
      <c r="J84" s="126" t="str">
        <f t="shared" si="1"/>
        <v>-</v>
      </c>
    </row>
    <row r="85" spans="2:10" ht="18" customHeight="1" x14ac:dyDescent="0.25">
      <c r="B85" s="183"/>
      <c r="C85" s="123" t="s">
        <v>195</v>
      </c>
      <c r="D85" s="124">
        <v>1.076E-2</v>
      </c>
      <c r="E85" s="124">
        <v>2.9510000000000001</v>
      </c>
      <c r="F85" s="124">
        <v>0.12919999999999998</v>
      </c>
      <c r="G85" s="124">
        <v>0.49476000000000003</v>
      </c>
      <c r="H85" s="125">
        <v>68.78</v>
      </c>
      <c r="I85" s="151">
        <v>1.1642246402878995E-6</v>
      </c>
      <c r="J85" s="126">
        <f t="shared" si="1"/>
        <v>138.01689708141319</v>
      </c>
    </row>
    <row r="86" spans="2:10" ht="18" customHeight="1" x14ac:dyDescent="0.25">
      <c r="B86" s="184"/>
      <c r="C86" s="127" t="s">
        <v>196</v>
      </c>
      <c r="D86" s="128">
        <v>1152863.7445499999</v>
      </c>
      <c r="E86" s="128">
        <v>1354709.9885999998</v>
      </c>
      <c r="F86" s="128">
        <v>1271419.94891</v>
      </c>
      <c r="G86" s="128">
        <v>1247794.73355</v>
      </c>
      <c r="H86" s="128">
        <v>1261982.1023500001</v>
      </c>
      <c r="I86" s="152">
        <v>2.1361306472204071E-2</v>
      </c>
      <c r="J86" s="129">
        <f t="shared" si="1"/>
        <v>1.1369954062585785E-2</v>
      </c>
    </row>
    <row r="87" spans="2:10" ht="18" customHeight="1" x14ac:dyDescent="0.25">
      <c r="B87" s="178" t="s">
        <v>216</v>
      </c>
      <c r="C87" s="123" t="s">
        <v>197</v>
      </c>
      <c r="D87" s="124">
        <v>7293.88</v>
      </c>
      <c r="E87" s="124">
        <v>4933.3997899999995</v>
      </c>
      <c r="F87" s="124">
        <v>4052.4512999999997</v>
      </c>
      <c r="G87" s="124">
        <v>6426.6777999999995</v>
      </c>
      <c r="H87" s="125">
        <v>11274.447160000002</v>
      </c>
      <c r="I87" s="151">
        <v>1.9084020339191527E-4</v>
      </c>
      <c r="J87" s="126">
        <f t="shared" si="1"/>
        <v>0.7543196517491515</v>
      </c>
    </row>
    <row r="88" spans="2:10" ht="18" customHeight="1" x14ac:dyDescent="0.25">
      <c r="B88" s="179"/>
      <c r="C88" s="123" t="s">
        <v>198</v>
      </c>
      <c r="D88" s="124">
        <v>0</v>
      </c>
      <c r="E88" s="124">
        <v>0</v>
      </c>
      <c r="F88" s="124">
        <v>2.7627600000000001</v>
      </c>
      <c r="G88" s="124">
        <v>0</v>
      </c>
      <c r="H88" s="125">
        <v>20.039000000000001</v>
      </c>
      <c r="I88" s="151">
        <v>3.3919595182799095E-7</v>
      </c>
      <c r="J88" s="126" t="str">
        <f t="shared" si="1"/>
        <v>-</v>
      </c>
    </row>
    <row r="89" spans="2:10" ht="18" customHeight="1" x14ac:dyDescent="0.25">
      <c r="B89" s="179"/>
      <c r="C89" s="123" t="s">
        <v>199</v>
      </c>
      <c r="D89" s="124">
        <v>307.23353000000003</v>
      </c>
      <c r="E89" s="124">
        <v>149.33279999999999</v>
      </c>
      <c r="F89" s="124">
        <v>59.87</v>
      </c>
      <c r="G89" s="124">
        <v>86.526710000000008</v>
      </c>
      <c r="H89" s="125">
        <v>8.94</v>
      </c>
      <c r="I89" s="151">
        <v>1.5132550573093662E-7</v>
      </c>
      <c r="J89" s="126">
        <f t="shared" si="1"/>
        <v>-0.89667930284186237</v>
      </c>
    </row>
    <row r="90" spans="2:10" ht="18" customHeight="1" x14ac:dyDescent="0.25">
      <c r="B90" s="179"/>
      <c r="C90" s="123" t="s">
        <v>200</v>
      </c>
      <c r="D90" s="124">
        <v>0.6</v>
      </c>
      <c r="E90" s="124">
        <v>2</v>
      </c>
      <c r="F90" s="124">
        <v>0.48</v>
      </c>
      <c r="G90" s="124">
        <v>0.29069</v>
      </c>
      <c r="H90" s="125">
        <v>0</v>
      </c>
      <c r="I90" s="151">
        <v>0</v>
      </c>
      <c r="J90" s="126">
        <f t="shared" si="1"/>
        <v>-1</v>
      </c>
    </row>
    <row r="91" spans="2:10" ht="18" customHeight="1" x14ac:dyDescent="0.25">
      <c r="B91" s="179"/>
      <c r="C91" s="123" t="s">
        <v>201</v>
      </c>
      <c r="D91" s="124">
        <v>45.503</v>
      </c>
      <c r="E91" s="124">
        <v>0</v>
      </c>
      <c r="F91" s="124">
        <v>0</v>
      </c>
      <c r="G91" s="124">
        <v>0</v>
      </c>
      <c r="H91" s="125">
        <v>0</v>
      </c>
      <c r="I91" s="151">
        <v>0</v>
      </c>
      <c r="J91" s="126" t="str">
        <f t="shared" si="1"/>
        <v>-</v>
      </c>
    </row>
    <row r="92" spans="2:10" ht="18" customHeight="1" x14ac:dyDescent="0.25">
      <c r="B92" s="180"/>
      <c r="C92" s="127" t="s">
        <v>217</v>
      </c>
      <c r="D92" s="128">
        <v>7647.2165300000006</v>
      </c>
      <c r="E92" s="128">
        <v>5084.7325899999996</v>
      </c>
      <c r="F92" s="128">
        <v>4115.5640599999997</v>
      </c>
      <c r="G92" s="128">
        <v>6513.4951999999994</v>
      </c>
      <c r="H92" s="128">
        <v>11303.426160000003</v>
      </c>
      <c r="I92" s="152">
        <v>1.913307248494742E-4</v>
      </c>
      <c r="J92" s="129">
        <f t="shared" si="1"/>
        <v>0.73538565899304009</v>
      </c>
    </row>
    <row r="93" spans="2:10" ht="18" customHeight="1" x14ac:dyDescent="0.25">
      <c r="B93" s="178" t="s">
        <v>203</v>
      </c>
      <c r="C93" s="123" t="s">
        <v>202</v>
      </c>
      <c r="D93" s="124">
        <v>535470.10413999995</v>
      </c>
      <c r="E93" s="124">
        <v>189448.30925000008</v>
      </c>
      <c r="F93" s="124">
        <v>293953.75404999993</v>
      </c>
      <c r="G93" s="124">
        <v>310208.7709200001</v>
      </c>
      <c r="H93" s="125">
        <v>400592.98882999999</v>
      </c>
      <c r="I93" s="151">
        <v>6.7807535376920797E-3</v>
      </c>
      <c r="J93" s="126">
        <f t="shared" si="1"/>
        <v>0.29136577164450683</v>
      </c>
    </row>
    <row r="94" spans="2:10" ht="18" customHeight="1" x14ac:dyDescent="0.25">
      <c r="B94" s="179"/>
      <c r="C94" s="123" t="s">
        <v>204</v>
      </c>
      <c r="D94" s="124">
        <v>219630.82720999999</v>
      </c>
      <c r="E94" s="124">
        <v>222637.41800000001</v>
      </c>
      <c r="F94" s="124">
        <v>176353.38690000001</v>
      </c>
      <c r="G94" s="124">
        <v>182382.66099999999</v>
      </c>
      <c r="H94" s="125">
        <v>221939.17660000001</v>
      </c>
      <c r="I94" s="151">
        <v>3.7567179128079036E-3</v>
      </c>
      <c r="J94" s="126">
        <f t="shared" si="1"/>
        <v>0.21688747923246954</v>
      </c>
    </row>
    <row r="95" spans="2:10" ht="18" customHeight="1" x14ac:dyDescent="0.25">
      <c r="B95" s="179"/>
      <c r="C95" s="123" t="s">
        <v>205</v>
      </c>
      <c r="D95" s="124">
        <v>120883.647</v>
      </c>
      <c r="E95" s="124">
        <v>44708.506999999998</v>
      </c>
      <c r="F95" s="124">
        <v>7.3268999999999993</v>
      </c>
      <c r="G95" s="124">
        <v>32255.995500000001</v>
      </c>
      <c r="H95" s="125">
        <v>31074.248670000001</v>
      </c>
      <c r="I95" s="151">
        <v>5.2598729252758777E-4</v>
      </c>
      <c r="J95" s="126">
        <f t="shared" si="1"/>
        <v>-3.663650157689291E-2</v>
      </c>
    </row>
    <row r="96" spans="2:10" ht="18" customHeight="1" x14ac:dyDescent="0.25">
      <c r="B96" s="179"/>
      <c r="C96" s="123" t="s">
        <v>206</v>
      </c>
      <c r="D96" s="124">
        <v>4192.0931300000002</v>
      </c>
      <c r="E96" s="124">
        <v>821.18164999999988</v>
      </c>
      <c r="F96" s="124">
        <v>857.37036000000001</v>
      </c>
      <c r="G96" s="124">
        <v>798.18105000000003</v>
      </c>
      <c r="H96" s="125">
        <v>536.93769999999995</v>
      </c>
      <c r="I96" s="151">
        <v>9.0886318790275089E-6</v>
      </c>
      <c r="J96" s="126">
        <f t="shared" si="1"/>
        <v>-0.3272983616937537</v>
      </c>
    </row>
    <row r="97" spans="2:10" ht="18" customHeight="1" x14ac:dyDescent="0.25">
      <c r="B97" s="179"/>
      <c r="C97" s="123" t="s">
        <v>207</v>
      </c>
      <c r="D97" s="124">
        <v>0</v>
      </c>
      <c r="E97" s="124">
        <v>0</v>
      </c>
      <c r="F97" s="124">
        <v>0</v>
      </c>
      <c r="G97" s="124">
        <v>0</v>
      </c>
      <c r="H97" s="125">
        <v>53.296099999999996</v>
      </c>
      <c r="I97" s="151">
        <v>9.0213191118418016E-7</v>
      </c>
      <c r="J97" s="126" t="str">
        <f t="shared" si="1"/>
        <v>-</v>
      </c>
    </row>
    <row r="98" spans="2:10" ht="18" customHeight="1" x14ac:dyDescent="0.25">
      <c r="B98" s="179"/>
      <c r="C98" s="123" t="s">
        <v>208</v>
      </c>
      <c r="D98" s="124">
        <v>0</v>
      </c>
      <c r="E98" s="124">
        <v>0</v>
      </c>
      <c r="F98" s="124">
        <v>0</v>
      </c>
      <c r="G98" s="124">
        <v>0</v>
      </c>
      <c r="H98" s="125">
        <v>18.465</v>
      </c>
      <c r="I98" s="151">
        <v>3.1255318381674997E-7</v>
      </c>
      <c r="J98" s="126" t="str">
        <f t="shared" si="1"/>
        <v>-</v>
      </c>
    </row>
    <row r="99" spans="2:10" ht="18" customHeight="1" x14ac:dyDescent="0.25">
      <c r="B99" s="179"/>
      <c r="C99" s="123" t="s">
        <v>209</v>
      </c>
      <c r="D99" s="124">
        <v>228.47747000000001</v>
      </c>
      <c r="E99" s="124">
        <v>0</v>
      </c>
      <c r="F99" s="124">
        <v>0</v>
      </c>
      <c r="G99" s="124">
        <v>0</v>
      </c>
      <c r="H99" s="125">
        <v>0</v>
      </c>
      <c r="I99" s="151">
        <v>0</v>
      </c>
      <c r="J99" s="126" t="str">
        <f t="shared" si="1"/>
        <v>-</v>
      </c>
    </row>
    <row r="100" spans="2:10" ht="18" customHeight="1" x14ac:dyDescent="0.25">
      <c r="B100" s="179"/>
      <c r="C100" s="123" t="s">
        <v>210</v>
      </c>
      <c r="D100" s="124">
        <v>1.835</v>
      </c>
      <c r="E100" s="124">
        <v>57.1</v>
      </c>
      <c r="F100" s="124">
        <v>17.581900000000001</v>
      </c>
      <c r="G100" s="124">
        <v>0</v>
      </c>
      <c r="H100" s="125">
        <v>0</v>
      </c>
      <c r="I100" s="151">
        <v>0</v>
      </c>
      <c r="J100" s="126" t="str">
        <f t="shared" si="1"/>
        <v>-</v>
      </c>
    </row>
    <row r="101" spans="2:10" ht="18" customHeight="1" x14ac:dyDescent="0.25">
      <c r="B101" s="179"/>
      <c r="C101" s="123" t="s">
        <v>211</v>
      </c>
      <c r="D101" s="124">
        <v>0</v>
      </c>
      <c r="E101" s="124">
        <v>57.88</v>
      </c>
      <c r="F101" s="124">
        <v>0</v>
      </c>
      <c r="G101" s="124">
        <v>0</v>
      </c>
      <c r="H101" s="125">
        <v>0</v>
      </c>
      <c r="I101" s="151">
        <v>0</v>
      </c>
      <c r="J101" s="126" t="str">
        <f t="shared" si="1"/>
        <v>-</v>
      </c>
    </row>
    <row r="102" spans="2:10" ht="18" customHeight="1" x14ac:dyDescent="0.25">
      <c r="B102" s="179"/>
      <c r="C102" s="123" t="s">
        <v>212</v>
      </c>
      <c r="D102" s="124">
        <v>0</v>
      </c>
      <c r="E102" s="124">
        <v>291.18</v>
      </c>
      <c r="F102" s="124">
        <v>13.341719999999999</v>
      </c>
      <c r="G102" s="124">
        <v>86.3</v>
      </c>
      <c r="H102" s="125">
        <v>0</v>
      </c>
      <c r="I102" s="151">
        <v>0</v>
      </c>
      <c r="J102" s="126">
        <f t="shared" si="1"/>
        <v>-1</v>
      </c>
    </row>
    <row r="103" spans="2:10" ht="18" customHeight="1" x14ac:dyDescent="0.25">
      <c r="B103" s="179"/>
      <c r="C103" s="123" t="s">
        <v>218</v>
      </c>
      <c r="D103" s="124">
        <v>0.21557000000000001</v>
      </c>
      <c r="E103" s="124">
        <v>1.92005</v>
      </c>
      <c r="F103" s="124">
        <v>26.408999999999999</v>
      </c>
      <c r="G103" s="124">
        <v>3.7696399999999999</v>
      </c>
      <c r="H103" s="125">
        <v>5.4339199999999996</v>
      </c>
      <c r="I103" s="151">
        <v>9.1978824619849118E-8</v>
      </c>
      <c r="J103" s="126">
        <f t="shared" si="1"/>
        <v>0.44149573964622602</v>
      </c>
    </row>
    <row r="104" spans="2:10" ht="18" customHeight="1" x14ac:dyDescent="0.25">
      <c r="B104" s="180"/>
      <c r="C104" s="127" t="s">
        <v>213</v>
      </c>
      <c r="D104" s="128">
        <v>880407.19952000002</v>
      </c>
      <c r="E104" s="128">
        <v>458023.49595000007</v>
      </c>
      <c r="F104" s="128">
        <v>471229.1708299999</v>
      </c>
      <c r="G104" s="128">
        <v>525735.6781100001</v>
      </c>
      <c r="H104" s="128">
        <v>654220.54682000005</v>
      </c>
      <c r="I104" s="152">
        <v>1.1073854038826221E-2</v>
      </c>
      <c r="J104" s="129">
        <f t="shared" si="1"/>
        <v>0.2443906207238935</v>
      </c>
    </row>
    <row r="105" spans="2:10" ht="18" customHeight="1" x14ac:dyDescent="0.25">
      <c r="B105" s="187" t="s">
        <v>219</v>
      </c>
      <c r="C105" s="188"/>
      <c r="D105" s="124">
        <v>4281352.1626599925</v>
      </c>
      <c r="E105" s="124">
        <v>1840387.0705499994</v>
      </c>
      <c r="F105" s="124">
        <v>1322157.0543700014</v>
      </c>
      <c r="G105" s="124">
        <v>2596201.5054299962</v>
      </c>
      <c r="H105" s="125">
        <v>1318474.2708899991</v>
      </c>
      <c r="I105" s="151">
        <v>2.2317537565509738E-2</v>
      </c>
      <c r="J105" s="126">
        <f t="shared" si="1"/>
        <v>-0.49215256668929996</v>
      </c>
    </row>
    <row r="106" spans="2:10" ht="18" customHeight="1" x14ac:dyDescent="0.25">
      <c r="B106" s="185" t="s">
        <v>10</v>
      </c>
      <c r="C106" s="185"/>
      <c r="D106" s="131">
        <v>63166297.889259934</v>
      </c>
      <c r="E106" s="131">
        <v>58940226.78657002</v>
      </c>
      <c r="F106" s="131">
        <v>69466412.870050088</v>
      </c>
      <c r="G106" s="131">
        <v>66160200.556039982</v>
      </c>
      <c r="H106" s="131">
        <v>59077945.629970081</v>
      </c>
      <c r="I106" s="153">
        <v>1</v>
      </c>
      <c r="J106" s="132">
        <f t="shared" si="1"/>
        <v>-0.10704705950930404</v>
      </c>
    </row>
    <row r="107" spans="2:10" ht="18" customHeight="1" x14ac:dyDescent="0.25">
      <c r="B107" s="186" t="s">
        <v>237</v>
      </c>
      <c r="C107" s="186"/>
      <c r="D107" s="186"/>
      <c r="E107" s="186"/>
      <c r="F107" s="186"/>
      <c r="G107" s="186"/>
      <c r="H107" s="186"/>
      <c r="I107" s="186"/>
      <c r="J107" s="186"/>
    </row>
    <row r="108" spans="2:10" ht="18" customHeight="1" x14ac:dyDescent="0.25">
      <c r="B108" s="186" t="s">
        <v>238</v>
      </c>
      <c r="C108" s="186"/>
      <c r="D108" s="186"/>
      <c r="E108" s="186"/>
      <c r="F108" s="186"/>
      <c r="G108" s="186"/>
      <c r="H108" s="186"/>
      <c r="I108" s="186"/>
      <c r="J108" s="186"/>
    </row>
    <row r="109" spans="2:10" ht="18" customHeight="1" x14ac:dyDescent="0.25">
      <c r="B109" s="181" t="s">
        <v>239</v>
      </c>
      <c r="C109" s="181"/>
      <c r="D109" s="181"/>
      <c r="E109" s="181"/>
      <c r="F109" s="181"/>
      <c r="G109" s="181"/>
      <c r="H109" s="181"/>
      <c r="I109" s="181"/>
      <c r="J109" s="181"/>
    </row>
    <row r="110" spans="2:10" ht="18" customHeight="1" x14ac:dyDescent="0.25">
      <c r="C110" s="133"/>
    </row>
    <row r="116" spans="2:10" ht="18" customHeight="1" x14ac:dyDescent="0.25">
      <c r="C116" s="135"/>
      <c r="D116" s="135"/>
      <c r="E116" s="135"/>
      <c r="F116" s="135"/>
      <c r="G116" s="135"/>
      <c r="H116" s="135"/>
      <c r="I116" s="135"/>
      <c r="J116" s="135"/>
    </row>
    <row r="117" spans="2:10" ht="18" customHeight="1" x14ac:dyDescent="0.25">
      <c r="B117" s="136"/>
      <c r="C117" s="137"/>
      <c r="D117" s="138"/>
      <c r="E117" s="138"/>
      <c r="F117" s="138"/>
      <c r="G117" s="138"/>
      <c r="H117" s="138"/>
      <c r="I117" s="138"/>
      <c r="J117" s="139"/>
    </row>
    <row r="118" spans="2:10" ht="18" customHeight="1" x14ac:dyDescent="0.25">
      <c r="B118" s="136"/>
      <c r="C118" s="137"/>
      <c r="D118" s="138"/>
      <c r="E118" s="138"/>
      <c r="F118" s="138"/>
      <c r="G118" s="138"/>
      <c r="H118" s="138"/>
      <c r="I118" s="138"/>
      <c r="J118" s="139"/>
    </row>
    <row r="119" spans="2:10" ht="18" customHeight="1" x14ac:dyDescent="0.25">
      <c r="B119" s="136"/>
      <c r="C119" s="137"/>
      <c r="D119" s="138"/>
      <c r="E119" s="138"/>
      <c r="F119" s="138"/>
      <c r="G119" s="138"/>
      <c r="H119" s="138"/>
      <c r="I119" s="138"/>
      <c r="J119" s="139"/>
    </row>
    <row r="120" spans="2:10" ht="18" customHeight="1" x14ac:dyDescent="0.25">
      <c r="B120" s="136"/>
      <c r="C120" s="140"/>
      <c r="D120" s="141"/>
      <c r="E120" s="141"/>
      <c r="F120" s="141"/>
      <c r="G120" s="141"/>
      <c r="H120" s="141"/>
      <c r="I120" s="141"/>
      <c r="J120" s="142"/>
    </row>
    <row r="121" spans="2:10" ht="18" customHeight="1" x14ac:dyDescent="0.25">
      <c r="B121" s="140"/>
      <c r="C121" s="137"/>
      <c r="D121" s="138"/>
      <c r="E121" s="138"/>
      <c r="F121" s="138"/>
      <c r="G121" s="138"/>
      <c r="H121" s="138"/>
      <c r="I121" s="138"/>
      <c r="J121" s="139"/>
    </row>
    <row r="122" spans="2:10" ht="18" customHeight="1" x14ac:dyDescent="0.25">
      <c r="B122" s="140"/>
      <c r="C122" s="137"/>
      <c r="D122" s="138"/>
      <c r="E122" s="138"/>
      <c r="F122" s="138"/>
      <c r="G122" s="138"/>
      <c r="H122" s="138"/>
      <c r="I122" s="138"/>
      <c r="J122" s="139"/>
    </row>
    <row r="123" spans="2:10" ht="18" customHeight="1" x14ac:dyDescent="0.25">
      <c r="B123" s="140"/>
      <c r="C123" s="140"/>
      <c r="D123" s="141"/>
      <c r="E123" s="141"/>
      <c r="F123" s="141"/>
      <c r="G123" s="141"/>
      <c r="H123" s="141"/>
      <c r="I123" s="141"/>
      <c r="J123" s="142"/>
    </row>
    <row r="124" spans="2:10" ht="18" customHeight="1" x14ac:dyDescent="0.25">
      <c r="B124" s="140"/>
      <c r="C124" s="137"/>
      <c r="D124" s="138"/>
      <c r="E124" s="138"/>
      <c r="F124" s="138"/>
      <c r="G124" s="138"/>
      <c r="H124" s="138"/>
      <c r="I124" s="138"/>
      <c r="J124" s="139"/>
    </row>
    <row r="125" spans="2:10" ht="18" customHeight="1" x14ac:dyDescent="0.25">
      <c r="B125" s="140"/>
      <c r="C125" s="137"/>
      <c r="D125" s="138"/>
      <c r="E125" s="138"/>
      <c r="F125" s="138"/>
      <c r="G125" s="138"/>
      <c r="H125" s="138"/>
      <c r="I125" s="138"/>
      <c r="J125" s="139"/>
    </row>
    <row r="126" spans="2:10" ht="18" customHeight="1" x14ac:dyDescent="0.25">
      <c r="B126" s="140"/>
      <c r="C126" s="137"/>
      <c r="D126" s="138"/>
      <c r="E126" s="138"/>
      <c r="F126" s="138"/>
      <c r="G126" s="138"/>
      <c r="H126" s="138"/>
      <c r="I126" s="138"/>
      <c r="J126" s="139"/>
    </row>
    <row r="127" spans="2:10" ht="18" customHeight="1" x14ac:dyDescent="0.25">
      <c r="B127" s="140"/>
      <c r="C127" s="137"/>
      <c r="D127" s="138"/>
      <c r="E127" s="138"/>
      <c r="F127" s="138"/>
      <c r="G127" s="138"/>
      <c r="H127" s="138"/>
      <c r="I127" s="138"/>
      <c r="J127" s="139"/>
    </row>
    <row r="128" spans="2:10" ht="18" customHeight="1" x14ac:dyDescent="0.25">
      <c r="B128" s="140"/>
      <c r="C128" s="137"/>
      <c r="D128" s="138"/>
      <c r="E128" s="138"/>
      <c r="F128" s="138"/>
      <c r="G128" s="138"/>
      <c r="H128" s="138"/>
      <c r="I128" s="138"/>
      <c r="J128" s="139"/>
    </row>
    <row r="129" spans="2:10" ht="18" customHeight="1" x14ac:dyDescent="0.25">
      <c r="B129" s="140"/>
      <c r="C129" s="137"/>
      <c r="D129" s="138"/>
      <c r="E129" s="138"/>
      <c r="F129" s="138"/>
      <c r="G129" s="138"/>
      <c r="H129" s="138"/>
      <c r="I129" s="138"/>
      <c r="J129" s="139"/>
    </row>
    <row r="130" spans="2:10" ht="18" customHeight="1" x14ac:dyDescent="0.25">
      <c r="B130" s="140"/>
      <c r="C130" s="137"/>
      <c r="D130" s="138"/>
      <c r="E130" s="138"/>
      <c r="F130" s="138"/>
      <c r="G130" s="138"/>
      <c r="H130" s="138"/>
      <c r="I130" s="138"/>
      <c r="J130" s="139"/>
    </row>
    <row r="131" spans="2:10" ht="18" customHeight="1" x14ac:dyDescent="0.25">
      <c r="B131" s="140"/>
      <c r="C131" s="137"/>
      <c r="D131" s="138"/>
      <c r="E131" s="138"/>
      <c r="F131" s="138"/>
      <c r="G131" s="138"/>
      <c r="H131" s="138"/>
      <c r="I131" s="138"/>
      <c r="J131" s="139"/>
    </row>
    <row r="132" spans="2:10" ht="18" customHeight="1" x14ac:dyDescent="0.25">
      <c r="B132" s="140"/>
      <c r="C132" s="137"/>
      <c r="D132" s="138"/>
      <c r="E132" s="138"/>
      <c r="F132" s="138"/>
      <c r="G132" s="138"/>
      <c r="H132" s="138"/>
      <c r="I132" s="138"/>
      <c r="J132" s="139"/>
    </row>
    <row r="133" spans="2:10" ht="18" customHeight="1" x14ac:dyDescent="0.25">
      <c r="B133" s="140"/>
      <c r="C133" s="140"/>
      <c r="D133" s="141"/>
      <c r="E133" s="141"/>
      <c r="F133" s="141"/>
      <c r="G133" s="141"/>
      <c r="H133" s="141"/>
      <c r="I133" s="141"/>
      <c r="J133" s="142"/>
    </row>
    <row r="134" spans="2:10" ht="18" customHeight="1" x14ac:dyDescent="0.25">
      <c r="B134" s="140"/>
      <c r="C134" s="137"/>
      <c r="D134" s="138"/>
      <c r="E134" s="138"/>
      <c r="F134" s="138"/>
      <c r="G134" s="138"/>
      <c r="H134" s="138"/>
      <c r="I134" s="138"/>
      <c r="J134" s="139"/>
    </row>
    <row r="135" spans="2:10" ht="18" customHeight="1" x14ac:dyDescent="0.25">
      <c r="B135" s="140"/>
      <c r="C135" s="137"/>
      <c r="D135" s="138"/>
      <c r="E135" s="138"/>
      <c r="F135" s="138"/>
      <c r="G135" s="138"/>
      <c r="H135" s="138"/>
      <c r="I135" s="138"/>
      <c r="J135" s="139"/>
    </row>
    <row r="136" spans="2:10" ht="18" customHeight="1" x14ac:dyDescent="0.25">
      <c r="B136" s="143"/>
      <c r="C136" s="143"/>
      <c r="D136" s="144"/>
      <c r="E136" s="144"/>
      <c r="F136" s="144"/>
      <c r="G136" s="144"/>
      <c r="H136" s="144"/>
      <c r="I136" s="144"/>
      <c r="J136" s="145"/>
    </row>
    <row r="137" spans="2:10" ht="18" customHeight="1" x14ac:dyDescent="0.25"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2:10" ht="18" customHeight="1" x14ac:dyDescent="0.25">
      <c r="B138" s="146"/>
      <c r="C138" s="146"/>
      <c r="D138" s="146"/>
      <c r="E138" s="146"/>
      <c r="F138" s="146"/>
      <c r="G138" s="146"/>
      <c r="H138" s="146"/>
      <c r="I138" s="146"/>
      <c r="J138" s="146"/>
    </row>
  </sheetData>
  <mergeCells count="19">
    <mergeCell ref="B109:J109"/>
    <mergeCell ref="B75:B77"/>
    <mergeCell ref="B78:B86"/>
    <mergeCell ref="B54:B55"/>
    <mergeCell ref="B71:B74"/>
    <mergeCell ref="B56:B70"/>
    <mergeCell ref="B93:B104"/>
    <mergeCell ref="B106:C106"/>
    <mergeCell ref="B107:J107"/>
    <mergeCell ref="B108:J108"/>
    <mergeCell ref="B105:C105"/>
    <mergeCell ref="B87:B92"/>
    <mergeCell ref="B5:B9"/>
    <mergeCell ref="B10:B15"/>
    <mergeCell ref="B46:B51"/>
    <mergeCell ref="B52:B53"/>
    <mergeCell ref="B36:B41"/>
    <mergeCell ref="B42:B45"/>
    <mergeCell ref="B16:B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1D61F6097E8D409B083B3ED36F0573" ma:contentTypeVersion="18" ma:contentTypeDescription="Crear nuevo documento." ma:contentTypeScope="" ma:versionID="d39b778faf75e789308c1a4334a41809">
  <xsd:schema xmlns:xsd="http://www.w3.org/2001/XMLSchema" xmlns:xs="http://www.w3.org/2001/XMLSchema" xmlns:p="http://schemas.microsoft.com/office/2006/metadata/properties" xmlns:ns2="03fc531e-811a-4886-acdf-6bee4ececb3a" xmlns:ns3="506119e2-32cb-4d99-86ae-c80755f33cfe" targetNamespace="http://schemas.microsoft.com/office/2006/metadata/properties" ma:root="true" ma:fieldsID="c5b578b32c3f66ad5d5e12358a0e4f80" ns2:_="" ns3:_="">
    <xsd:import namespace="03fc531e-811a-4886-acdf-6bee4ececb3a"/>
    <xsd:import namespace="506119e2-32cb-4d99-86ae-c80755f33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c531e-811a-4886-acdf-6bee4ecec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fe8204c-580d-4f0c-8e13-7b70e14b7f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119e2-32cb-4d99-86ae-c80755f33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0e79087-c0e7-4776-b0f8-c7fcf116c3b4}" ma:internalName="TaxCatchAll" ma:showField="CatchAllData" ma:web="506119e2-32cb-4d99-86ae-c80755f33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D1276-1B0E-4018-A455-8D6F0C796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fc531e-811a-4886-acdf-6bee4ececb3a"/>
    <ds:schemaRef ds:uri="506119e2-32cb-4d99-86ae-c80755f33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7B2A1A-1AFE-402A-B40C-924C10747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ImportacionesxCategorias</vt:lpstr>
      <vt:lpstr>MovimientoCarga x VíaTransporte</vt:lpstr>
      <vt:lpstr>PrincipalesPaísesOrigen</vt:lpstr>
      <vt:lpstr>PpalesProductosCombustibles</vt:lpstr>
      <vt:lpstr>PpalesProductosNoCombustibles</vt:lpstr>
      <vt:lpstr>MovimientoCarga x LugarIngreso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Gallardo Davalos</dc:creator>
  <cp:lastModifiedBy>Macarena Rubio Perez</cp:lastModifiedBy>
  <cp:lastPrinted>2024-03-04T19:58:34Z</cp:lastPrinted>
  <dcterms:created xsi:type="dcterms:W3CDTF">2024-01-29T18:04:46Z</dcterms:created>
  <dcterms:modified xsi:type="dcterms:W3CDTF">2024-03-04T19:58:43Z</dcterms:modified>
</cp:coreProperties>
</file>